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A - RESOURCES\Tools_Impact (SORT, audit tools, recommendation check lists)\Audit tools\2018 Acute Heart Failure\"/>
    </mc:Choice>
  </mc:AlternateContent>
  <bookViews>
    <workbookView xWindow="0" yWindow="0" windowWidth="20490" windowHeight="6765"/>
  </bookViews>
  <sheets>
    <sheet name="Introduction" sheetId="2" r:id="rId1"/>
    <sheet name="Instructions" sheetId="3" r:id="rId2"/>
    <sheet name="Audit Tool" sheetId="6" r:id="rId3"/>
    <sheet name="Summary" sheetId="1" r:id="rId4"/>
    <sheet name="Recommendations" sheetId="4" r:id="rId5"/>
    <sheet name="Sheet7" sheetId="8" state="hidden" r:id="rId6"/>
    <sheet name="answer_sheet" sheetId="5" state="hidden" r:id="rId7"/>
  </sheets>
  <externalReferences>
    <externalReference r:id="rId8"/>
  </externalReferences>
  <definedNames>
    <definedName name="Answer1" localSheetId="5">Sheet7!$A$4:$A$5</definedName>
    <definedName name="Answer1">answer_sheet!$A$2:$A$3</definedName>
    <definedName name="Answer10">Sheet7!$H$21:$H$23</definedName>
    <definedName name="Answer11">Sheet7!$I$21:$I$23</definedName>
    <definedName name="Answer12">Sheet7!$K$17:$K$21</definedName>
    <definedName name="Answer13">Sheet7!#REF!</definedName>
    <definedName name="Answer14">Sheet7!#REF!</definedName>
    <definedName name="Answer2" localSheetId="5">Sheet7!$C$16:$C$18</definedName>
    <definedName name="Answer2">'[1]answer sheet'!$A$3:$A$5</definedName>
    <definedName name="Answer3" localSheetId="5">Sheet7!$E$16:$E$18</definedName>
    <definedName name="Answer3">answer_sheet!$C$2:$C$3</definedName>
    <definedName name="Answer3a">'[1]answer sheet'!#REF!</definedName>
    <definedName name="Answer4">Sheet7!$G$4:$G$5</definedName>
    <definedName name="Answer5">Sheet7!$I$11:$I$16</definedName>
    <definedName name="Answer6">Sheet7!$K$4:$K$11</definedName>
    <definedName name="Answer7">Sheet7!$A$21:$A$24</definedName>
    <definedName name="Answer8">Sheet7!$C$21:$C$24</definedName>
    <definedName name="Answer9">Sheet7!$F$21:$F$23</definedName>
    <definedName name="Asnwer10" localSheetId="5">#REF!</definedName>
    <definedName name="Asnwer10">#REF!</definedName>
    <definedName name="OLE_LINK3" localSheetId="4">Recommendations!#REF!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5" i="6" l="1"/>
  <c r="M25" i="6"/>
  <c r="R25" i="6"/>
  <c r="J25" i="6"/>
  <c r="H25" i="6" l="1"/>
  <c r="V29" i="6" l="1"/>
  <c r="V21" i="6" l="1"/>
  <c r="V19" i="6"/>
  <c r="U29" i="6"/>
  <c r="U21" i="6"/>
  <c r="U19" i="6"/>
  <c r="T29" i="6"/>
  <c r="T21" i="6"/>
  <c r="T19" i="6"/>
  <c r="S29" i="6"/>
  <c r="S21" i="6"/>
  <c r="S19" i="6"/>
  <c r="R29" i="6"/>
  <c r="R21" i="6"/>
  <c r="R19" i="6"/>
  <c r="Q29" i="6"/>
  <c r="Q21" i="6"/>
  <c r="Q19" i="6"/>
  <c r="P29" i="6"/>
  <c r="P21" i="6"/>
  <c r="P19" i="6"/>
  <c r="O29" i="6"/>
  <c r="O21" i="6"/>
  <c r="O19" i="6"/>
  <c r="N29" i="6"/>
  <c r="N21" i="6"/>
  <c r="N19" i="6"/>
  <c r="M29" i="6"/>
  <c r="M21" i="6"/>
  <c r="M19" i="6"/>
  <c r="L29" i="6"/>
  <c r="L21" i="6"/>
  <c r="L19" i="6"/>
  <c r="K29" i="6"/>
  <c r="K21" i="6"/>
  <c r="K19" i="6"/>
  <c r="J29" i="6"/>
  <c r="J21" i="6"/>
  <c r="J19" i="6"/>
  <c r="I29" i="6"/>
  <c r="I21" i="6"/>
  <c r="I19" i="6"/>
  <c r="H29" i="6"/>
  <c r="H21" i="6"/>
  <c r="H19" i="6"/>
  <c r="G29" i="6"/>
  <c r="G21" i="6"/>
  <c r="V25" i="6"/>
  <c r="U25" i="6"/>
  <c r="T25" i="6"/>
  <c r="S25" i="6"/>
  <c r="Q25" i="6"/>
  <c r="P25" i="6"/>
  <c r="O25" i="6"/>
  <c r="N25" i="6"/>
  <c r="L25" i="6"/>
  <c r="I25" i="6"/>
  <c r="G25" i="6"/>
  <c r="G19" i="6" l="1"/>
  <c r="J24" i="6" l="1"/>
  <c r="I24" i="6"/>
  <c r="O24" i="6"/>
  <c r="T24" i="6"/>
  <c r="T26" i="6" l="1"/>
  <c r="O26" i="6"/>
  <c r="O23" i="6"/>
  <c r="O22" i="6" s="1"/>
  <c r="T23" i="6"/>
  <c r="T22" i="6" s="1"/>
  <c r="P24" i="6"/>
  <c r="O20" i="6" l="1"/>
  <c r="O30" i="6" s="1"/>
  <c r="P11" i="1" s="1"/>
  <c r="T20" i="6"/>
  <c r="T30" i="6" s="1"/>
  <c r="R12" i="1" s="1"/>
  <c r="P23" i="6"/>
  <c r="P22" i="6" s="1"/>
  <c r="P26" i="6"/>
  <c r="U24" i="6"/>
  <c r="U26" i="6" s="1"/>
  <c r="S24" i="6"/>
  <c r="S26" i="6" s="1"/>
  <c r="N24" i="6"/>
  <c r="M24" i="6"/>
  <c r="L24" i="6"/>
  <c r="K24" i="6"/>
  <c r="N26" i="6"/>
  <c r="L26" i="6" l="1"/>
  <c r="P20" i="6"/>
  <c r="P30" i="6" s="1"/>
  <c r="P12" i="1" s="1"/>
  <c r="K23" i="6"/>
  <c r="K20" i="6" s="1"/>
  <c r="M23" i="6"/>
  <c r="M20" i="6" s="1"/>
  <c r="K26" i="6"/>
  <c r="M26" i="6"/>
  <c r="U23" i="6"/>
  <c r="U22" i="6" s="1"/>
  <c r="S23" i="6"/>
  <c r="S22" i="6" s="1"/>
  <c r="L23" i="6"/>
  <c r="L22" i="6" s="1"/>
  <c r="N23" i="6"/>
  <c r="N22" i="6" s="1"/>
  <c r="M30" i="6" l="1"/>
  <c r="N12" i="1" s="1"/>
  <c r="M22" i="6"/>
  <c r="K22" i="6"/>
  <c r="K30" i="6"/>
  <c r="M11" i="1" s="1"/>
  <c r="M18" i="1" s="1"/>
  <c r="N20" i="6"/>
  <c r="N30" i="6" s="1"/>
  <c r="O11" i="1" s="1"/>
  <c r="O18" i="1" s="1"/>
  <c r="L20" i="6"/>
  <c r="L30" i="6" s="1"/>
  <c r="N11" i="1" s="1"/>
  <c r="N18" i="1" s="1"/>
  <c r="S20" i="6"/>
  <c r="S30" i="6" s="1"/>
  <c r="R11" i="1" s="1"/>
  <c r="U20" i="6"/>
  <c r="U30" i="6" s="1"/>
  <c r="S11" i="1" s="1"/>
  <c r="S18" i="1" s="1"/>
  <c r="V24" i="6" l="1"/>
  <c r="G24" i="6"/>
  <c r="H24" i="6"/>
  <c r="Q24" i="6"/>
  <c r="R24" i="6"/>
  <c r="H23" i="6" l="1"/>
  <c r="H20" i="6" s="1"/>
  <c r="R23" i="6"/>
  <c r="R22" i="6" s="1"/>
  <c r="J23" i="6"/>
  <c r="J22" i="6" s="1"/>
  <c r="V23" i="6"/>
  <c r="V20" i="6" s="1"/>
  <c r="G23" i="6"/>
  <c r="G20" i="6" s="1"/>
  <c r="J26" i="6"/>
  <c r="Q23" i="6"/>
  <c r="Q22" i="6" s="1"/>
  <c r="H26" i="6"/>
  <c r="G26" i="6"/>
  <c r="V26" i="6"/>
  <c r="R26" i="6"/>
  <c r="Q26" i="6"/>
  <c r="H22" i="6" l="1"/>
  <c r="V30" i="6"/>
  <c r="T11" i="1" s="1"/>
  <c r="T18" i="1" s="1"/>
  <c r="J20" i="6"/>
  <c r="J30" i="6" s="1"/>
  <c r="L11" i="1" s="1"/>
  <c r="L18" i="1" s="1"/>
  <c r="V22" i="6"/>
  <c r="H30" i="6"/>
  <c r="J11" i="1" s="1"/>
  <c r="R20" i="6"/>
  <c r="R30" i="6" s="1"/>
  <c r="Q11" i="1" s="1"/>
  <c r="Q18" i="1" s="1"/>
  <c r="G30" i="6"/>
  <c r="I11" i="1" s="1"/>
  <c r="I18" i="1" s="1"/>
  <c r="R18" i="1"/>
  <c r="G22" i="6"/>
  <c r="Q20" i="6"/>
  <c r="Q30" i="6" s="1"/>
  <c r="J18" i="1" l="1"/>
  <c r="P13" i="1"/>
  <c r="P18" i="1" s="1"/>
  <c r="I26" i="6"/>
  <c r="I23" i="6"/>
  <c r="I22" i="6" s="1"/>
  <c r="I20" i="6" l="1"/>
  <c r="I30" i="6" s="1"/>
  <c r="K11" i="1" s="1"/>
  <c r="K18" i="1" s="1"/>
</calcChain>
</file>

<file path=xl/sharedStrings.xml><?xml version="1.0" encoding="utf-8"?>
<sst xmlns="http://schemas.openxmlformats.org/spreadsheetml/2006/main" count="206" uniqueCount="156">
  <si>
    <t>Audit Toolkit</t>
  </si>
  <si>
    <t>info@ncepod.org.uk</t>
  </si>
  <si>
    <t>For information on the recommendation to which each question assesses please click on the         button</t>
  </si>
  <si>
    <t>Instructions for completion</t>
  </si>
  <si>
    <t>Amending the tool to include more or less patients</t>
  </si>
  <si>
    <t>This tool has been set up to be completed on 10 patients.</t>
  </si>
  <si>
    <r>
      <t xml:space="preserve">If the audit is undertaken on more than 10 patients, please add in additional rows by copying row 9 </t>
    </r>
    <r>
      <rPr>
        <b/>
        <sz val="11"/>
        <color theme="1"/>
        <rFont val="Calibri"/>
        <family val="2"/>
        <scheme val="minor"/>
      </rPr>
      <t>(before populated with patient data)</t>
    </r>
    <r>
      <rPr>
        <sz val="11"/>
        <color theme="1"/>
        <rFont val="Calibri"/>
        <family val="2"/>
        <scheme val="minor"/>
      </rPr>
      <t>, and inserting the copied cells above row 10.</t>
    </r>
  </si>
  <si>
    <t>Following these steps will ensure the formulas work correctly.</t>
  </si>
  <si>
    <r>
      <t xml:space="preserve">For date fields please insert using the </t>
    </r>
    <r>
      <rPr>
        <b/>
        <sz val="11"/>
        <color theme="1"/>
        <rFont val="Calibri"/>
        <family val="2"/>
        <scheme val="minor"/>
      </rPr>
      <t>dd/mm/yyyy</t>
    </r>
    <r>
      <rPr>
        <sz val="11"/>
        <color theme="1"/>
        <rFont val="Calibri"/>
        <family val="2"/>
        <scheme val="minor"/>
      </rPr>
      <t xml:space="preserve"> format; please insert times using the 24 hour clock (</t>
    </r>
    <r>
      <rPr>
        <b/>
        <sz val="11"/>
        <color theme="1"/>
        <rFont val="Calibri"/>
        <family val="2"/>
        <scheme val="minor"/>
      </rPr>
      <t>hh:mm</t>
    </r>
    <r>
      <rPr>
        <sz val="11"/>
        <color theme="1"/>
        <rFont val="Calibri"/>
        <family val="2"/>
        <scheme val="minor"/>
      </rPr>
      <t>)</t>
    </r>
  </si>
  <si>
    <t>RECOMMENDATIONS</t>
  </si>
  <si>
    <t>Principle recommendation</t>
  </si>
  <si>
    <t>Answer3</t>
  </si>
  <si>
    <t>Male</t>
  </si>
  <si>
    <t>Yes</t>
  </si>
  <si>
    <t>Female</t>
  </si>
  <si>
    <t>No</t>
  </si>
  <si>
    <t>Patient 1</t>
  </si>
  <si>
    <t>Patient 2</t>
  </si>
  <si>
    <t>Patient 3</t>
  </si>
  <si>
    <t>Patient 4</t>
  </si>
  <si>
    <t>Patient 5</t>
  </si>
  <si>
    <t>Patient 6</t>
  </si>
  <si>
    <t>Patient 7</t>
  </si>
  <si>
    <t>Patient 8</t>
  </si>
  <si>
    <t>Patient 9</t>
  </si>
  <si>
    <t>Yes n</t>
  </si>
  <si>
    <t>Yes %</t>
  </si>
  <si>
    <t>No n</t>
  </si>
  <si>
    <t>No %</t>
  </si>
  <si>
    <t>Sub total</t>
  </si>
  <si>
    <t>Patient details</t>
  </si>
  <si>
    <t>Gender</t>
  </si>
  <si>
    <t>Time of admission</t>
  </si>
  <si>
    <t>Date of admission</t>
  </si>
  <si>
    <t>dd/mm/yyyy</t>
  </si>
  <si>
    <t>Answer1_gender</t>
  </si>
  <si>
    <t>Answer2</t>
  </si>
  <si>
    <t>Not applicable</t>
  </si>
  <si>
    <t>Answer4</t>
  </si>
  <si>
    <t>Answer6</t>
  </si>
  <si>
    <t>Not applicable - patient died soon after admission</t>
  </si>
  <si>
    <t>Answer7</t>
  </si>
  <si>
    <t>Answer8</t>
  </si>
  <si>
    <t>Not applicable - the patient died</t>
  </si>
  <si>
    <t>NCEPOD does not ask for any of this data back; it is for each Trust/Board to make a judgement as to whether they are meeting recommendations.</t>
  </si>
  <si>
    <t>Number of cases included in audit</t>
  </si>
  <si>
    <t>3a</t>
  </si>
  <si>
    <t>3b</t>
  </si>
  <si>
    <t>Question number</t>
  </si>
  <si>
    <t>Recommendation - Sub criteria questions (score)</t>
  </si>
  <si>
    <t>RAG system (NCEPOD recommends these are set at the following limits, however these can be adapted by your Trust where appropriate by amending the thresholds as required)</t>
  </si>
  <si>
    <t>%</t>
  </si>
  <si>
    <t>Green</t>
  </si>
  <si>
    <t>Amber</t>
  </si>
  <si>
    <t>Average % of recommendation</t>
  </si>
  <si>
    <t>Recommendation - Sub criteria question number (reference only)</t>
  </si>
  <si>
    <t>Red</t>
  </si>
  <si>
    <t>50-99</t>
  </si>
  <si>
    <t>0-49</t>
  </si>
  <si>
    <t>Not applicable - no acute ventilatory failure and evidence of pneumonia</t>
  </si>
  <si>
    <t>If the audit is undertaken on less than 10 patients, please delete the extra rows.</t>
  </si>
  <si>
    <t>For information on the recommendation to which each question assesses please click on the         button. This will take you to the Recommendations worksheet. Please click on the Audit tool tab to return to the main audit tool section.</t>
  </si>
  <si>
    <t xml:space="preserve">Where a question answer is highlighted in red, this indicates this is an area of care where the recommendation (or the question assessing a recommendation) is not being met. The more answers that are highlighted in red, the more likely it is a recommendation is not being met. </t>
  </si>
  <si>
    <t>Recommendation number</t>
  </si>
  <si>
    <t>Recommendation number in audit tool</t>
  </si>
  <si>
    <t>Recommendation number in the published report</t>
  </si>
  <si>
    <t>Recommendation 1</t>
  </si>
  <si>
    <t>Recommendation 2</t>
  </si>
  <si>
    <r>
      <t xml:space="preserve">Before you begin, in order to fill this tool in properly </t>
    </r>
    <r>
      <rPr>
        <b/>
        <sz val="11"/>
        <color theme="1"/>
        <rFont val="Calibri"/>
        <family val="2"/>
        <scheme val="minor"/>
      </rPr>
      <t>you may need to enable macros</t>
    </r>
    <r>
      <rPr>
        <sz val="11"/>
        <color theme="1"/>
        <rFont val="Calibri"/>
        <family val="2"/>
        <scheme val="minor"/>
      </rPr>
      <t>. In</t>
    </r>
    <r>
      <rPr>
        <b/>
        <sz val="11"/>
        <color theme="1"/>
        <rFont val="Calibri"/>
        <family val="2"/>
        <scheme val="minor"/>
      </rPr>
      <t xml:space="preserve"> Excel 2013</t>
    </r>
    <r>
      <rPr>
        <sz val="11"/>
        <color theme="1"/>
        <rFont val="Calibri"/>
        <family val="2"/>
        <scheme val="minor"/>
      </rPr>
      <t xml:space="preserve">, please click on the </t>
    </r>
    <r>
      <rPr>
        <b/>
        <sz val="11"/>
        <color theme="1"/>
        <rFont val="Calibri"/>
        <family val="2"/>
        <scheme val="minor"/>
      </rPr>
      <t>Developer</t>
    </r>
    <r>
      <rPr>
        <sz val="11"/>
        <color theme="1"/>
        <rFont val="Calibri"/>
        <family val="2"/>
        <scheme val="minor"/>
      </rPr>
      <t xml:space="preserve"> tab on the top bar, and go to the </t>
    </r>
    <r>
      <rPr>
        <b/>
        <sz val="11"/>
        <color theme="1"/>
        <rFont val="Calibri"/>
        <family val="2"/>
        <scheme val="minor"/>
      </rPr>
      <t>Code</t>
    </r>
    <r>
      <rPr>
        <sz val="11"/>
        <color theme="1"/>
        <rFont val="Calibri"/>
        <family val="2"/>
        <scheme val="minor"/>
      </rPr>
      <t xml:space="preserve"> section (on the left-handside) then to </t>
    </r>
    <r>
      <rPr>
        <b/>
        <sz val="11"/>
        <color theme="1"/>
        <rFont val="Calibri"/>
        <family val="2"/>
        <scheme val="minor"/>
      </rPr>
      <t>Macro Security</t>
    </r>
    <r>
      <rPr>
        <sz val="11"/>
        <color theme="1"/>
        <rFont val="Calibri"/>
        <family val="2"/>
        <scheme val="minor"/>
      </rPr>
      <t xml:space="preserve">.  In older Excel versions,  please click on the </t>
    </r>
    <r>
      <rPr>
        <b/>
        <sz val="11"/>
        <color theme="1"/>
        <rFont val="Calibri"/>
        <family val="2"/>
        <scheme val="minor"/>
      </rPr>
      <t>Options</t>
    </r>
    <r>
      <rPr>
        <sz val="11"/>
        <color theme="1"/>
        <rFont val="Calibri"/>
        <family val="2"/>
        <scheme val="minor"/>
      </rPr>
      <t xml:space="preserve"> button in the top left of the top menu bar of the workbook. In the dialogue box which opens click on </t>
    </r>
    <r>
      <rPr>
        <b/>
        <sz val="11"/>
        <color theme="1"/>
        <rFont val="Calibri"/>
        <family val="2"/>
        <scheme val="minor"/>
      </rPr>
      <t>enable macro</t>
    </r>
    <r>
      <rPr>
        <sz val="11"/>
        <color theme="1"/>
        <rFont val="Calibri"/>
        <family val="2"/>
        <scheme val="minor"/>
      </rPr>
      <t xml:space="preserve">s, ok. The spreadsheet should now be functional. </t>
    </r>
  </si>
  <si>
    <t>Number of cases (overall percentage for radar chart in Summary worksheet)</t>
  </si>
  <si>
    <t>Recommendation 4</t>
  </si>
  <si>
    <t>not recorded</t>
  </si>
  <si>
    <t>Acute Heart Failure</t>
  </si>
  <si>
    <r>
      <t xml:space="preserve">This data collection tool is made up of questions which can be used to assess how well your Trust is meeting recommendations made in </t>
    </r>
    <r>
      <rPr>
        <i/>
        <sz val="11"/>
        <color theme="1"/>
        <rFont val="Calibri"/>
        <family val="2"/>
        <scheme val="minor"/>
      </rPr>
      <t>"Failure to Function"</t>
    </r>
  </si>
  <si>
    <t>Failure To Function</t>
  </si>
  <si>
    <t>https://www.ncepod.org.uk/2018ahf.html</t>
  </si>
  <si>
    <t>Summary data is given in the worksheet "Summary".</t>
  </si>
  <si>
    <t>All patients admitted with acute heart failure should be reviewed by a consultant within 14 hours of admission, or sooner as the clinical need dictates (e.g. cardiogenic shock or respiratory failure) and discussed with a member of the heart failure multidisciplinary team. For patients with worsening symptoms despite optimal specialist treatment, this discussion should include their palliative care needs. (Consultants)</t>
  </si>
  <si>
    <t>All heart failure patients should have access to a heart failure multidisciplinary team. Core membership of this team should include: • A clinician with a sub-speciality interest in heart failure; • A specialist heart failure nurse; • A healthcare professional with expertise in specialist prescribing for heart failure; • The primary care team; • A specialist in palliative care. Other services such as cardiac rehabilitation, physiotherapy, occupational therapy, clinical psychology, elderly care, dietetics and clerical support should be involved as needed. (Commissioners, Medical Directors, Directors of Nursing and Clinical Directors). This recommendation supports the draft NICE guidelines for chronic heart failure management outlining the core membership with the addition of palliative care to the core group.</t>
  </si>
  <si>
    <t>Due to the complexity of medications used by patients with acute heart failure and their common co-morbidities, medications should be reviewed by a pharmacist with specialist expertise in prescribing for heart failure on admission to and discharge from hospital. (Lead Pharmacists)</t>
  </si>
  <si>
    <t>Serum natriuretic peptide measurement should be included in the first set of blood tests in all patients with acute breathlessness and who may have new acute heart failure. It is central to the assessment of these patients to guide further investigation. (All Clinicians) This recommendation supports NICE guideline CG187 rec 1.2.2</t>
  </si>
  <si>
    <t>An echocardiogram should be performed for all patients with suspected acute heart failure as early as possible after presentation to hospital, and within a maximum of 48 hours as it is the key to diagnosis, risk stratification and specialist management of acute heart failure. (All Clinicians, Lead Physiologists and Medical Directors) This recommendation supports NICE guideline CG187 rec 1.2.4</t>
  </si>
  <si>
    <t>Due to the poor sensitivity of individual physiological parameters (in particular heart rate) in identifying severity of illness in acute heart failure, use of a composite physiology score such as the National Early Warning Score is recommended. (All Clinicians, Medical Directors and Directors of Nursing)</t>
  </si>
  <si>
    <t>For all patients with heart failure, best practice in escalation decision making includes: • Assessment of the goals and benefits of treatment escalation; • Inclusion of the patient (and their family where possible); • Involvement of the cardiology or heart failure consultant; • Agreement among members of the multidisciplinary team; • Communication of the decision with healthcare professionals across the whole care pathway. For patients with advanced heart failure, pre-emptive discussion in the outpatient setting of treatments that would not be beneficial, along with consideration of palliative care needs, can prevent unnecessary admissions and should be encouraged. Escalation decisions should be reviewed at the time of all admissions with acute heart failure. (Heart Failure Teams/Consultant Cardiologists). See also: Treatment and care towards the end of life: good practice in decision making (GMC 2010)</t>
  </si>
  <si>
    <t>All treatment escalation decisions that are not initially made by a consultant should be confirmed by a consultant at the earliest opportunity afterwards. The reasons for treatment escalation decisions should be fully documented in the patient’s records. (All Clinicians, Consultants)</t>
  </si>
  <si>
    <t>On discharge from hospital, all acute heart failure patients should receive a summary that includes: • A named healthcare co-ordinator and their contact details; • Their diagnosis and the cause of their heart failure; • Current medications and description of any monitoring required; • Individualised guidance on self-management; • Functional abilities and social care needs; • Follow up plans; • Information on how to access the specialist heart failure team and urgent care. (All Clinicians, Heart Failure/Cardiology Leads). This recommendation adds to NICE guideline CG187</t>
  </si>
  <si>
    <t>After an admission with acute heart failure, all patients should be followed up by a member of the specialist heart failure team within two weeks of discharge from hospital as recommended in NICE guidance (CG187 rec 1.1.4). (Heart Failure Teams/Consultant Cardiologists)</t>
  </si>
  <si>
    <t>Heart failure patients should be offered an exercise based programme of cardiac rehabilitation that also includes education and psychological support. This is in line with the NICE quality standard (QS9) for chronic heart failure in adults. A record should be kept of the number (and percentage) of suitable heart failure patients who receive cardiac rehabilitation. (Commissioners and Heart Failure Teams/Consultant Cardiologists)</t>
  </si>
  <si>
    <r>
      <t xml:space="preserve">Patient 10                                              </t>
    </r>
    <r>
      <rPr>
        <i/>
        <sz val="12"/>
        <color theme="1"/>
        <rFont val="Calibri"/>
        <family val="2"/>
        <scheme val="minor"/>
      </rPr>
      <t>(this tool has been set up for up to 10 patients. If inserting details of more patients, add rows above this row so that the formulae below are not affected)</t>
    </r>
  </si>
  <si>
    <t>yes</t>
  </si>
  <si>
    <r>
      <t xml:space="preserve">A guideline for the clinical management of acute heart failure should be available in all hospitals. These guidelines should include standards for: • The location of care - which should be on a specialist unit • Arrangements for heart failure service review within 24 hours; • Initial investigations required to diagnose acute heart failure, including a standard protocol for the use of: o BNP/NTproBNP testing; o Echocardiography; • Immediate treatments (medications guidance for treatment prior to specialist review). Hospitals should audit against these standards annually. </t>
    </r>
    <r>
      <rPr>
        <i/>
        <sz val="11"/>
        <color theme="1"/>
        <rFont val="Calibri"/>
        <family val="2"/>
        <scheme val="minor"/>
      </rPr>
      <t xml:space="preserve">(Medical Directors, Directors of Nursing, Clinical Directors) </t>
    </r>
    <r>
      <rPr>
        <sz val="11"/>
        <color theme="1"/>
        <rFont val="Calibri"/>
        <family val="2"/>
        <scheme val="minor"/>
      </rPr>
      <t>This recommendation supports NICE guideline CG187. This recommendation refers to the specialist heart failure/cardiology team review - see also RECOMMENDATION 2 regarding all acute admissions and consultant review within 14 hours of admission.</t>
    </r>
  </si>
  <si>
    <t>For newly-diagnosed patients</t>
  </si>
  <si>
    <t>Were the patient’s medications reviewed by a pharmacist with specialist expertise in prescribing for heart failure:</t>
  </si>
  <si>
    <t>Recommendation 3</t>
  </si>
  <si>
    <t>Recommendation 5</t>
  </si>
  <si>
    <t>Recommendation 6</t>
  </si>
  <si>
    <t>Recommendation 7</t>
  </si>
  <si>
    <t>Recommendation 8</t>
  </si>
  <si>
    <t>Recommendation 9</t>
  </si>
  <si>
    <t>Recommendation 10</t>
  </si>
  <si>
    <t>Recommendation 11</t>
  </si>
  <si>
    <t>Recommendation 12</t>
  </si>
  <si>
    <t>Age (on day 1 of the hospital admission) - years</t>
  </si>
  <si>
    <t>10a</t>
  </si>
  <si>
    <t>10b</t>
  </si>
  <si>
    <t>12a</t>
  </si>
  <si>
    <t>12b</t>
  </si>
  <si>
    <t>12c</t>
  </si>
  <si>
    <t>14a</t>
  </si>
  <si>
    <t>14b</t>
  </si>
  <si>
    <t>Answer1</t>
  </si>
  <si>
    <t>Answer5</t>
  </si>
  <si>
    <t xml:space="preserve">Male </t>
  </si>
  <si>
    <t>Answer9</t>
  </si>
  <si>
    <t>Answer10</t>
  </si>
  <si>
    <t>Answer11</t>
  </si>
  <si>
    <t>Established</t>
  </si>
  <si>
    <t>New</t>
  </si>
  <si>
    <t>Not applicable - established diagnosis of AHF</t>
  </si>
  <si>
    <t>N/A - the patient died</t>
  </si>
  <si>
    <t>Not documented</t>
  </si>
  <si>
    <t>N/A - too unstable for rehabilitation or patient died</t>
  </si>
  <si>
    <t>N/A - no escalation decision made</t>
  </si>
  <si>
    <t>N/A - no discharge summary sent</t>
  </si>
  <si>
    <t>Was this a new or established diagnosis of AHF?</t>
  </si>
  <si>
    <t>Was a serum brain natriuretic peptide measurement taken with the first set of blood tests?</t>
  </si>
  <si>
    <t>Was the patient admitted directly to a specialist ward for heart failure patients?</t>
  </si>
  <si>
    <t>Was the patient reviewed by at least a heart failure specialist, or heart failure nurse during the admission?</t>
  </si>
  <si>
    <t>On admission?</t>
  </si>
  <si>
    <t>On discharge from hospital?</t>
  </si>
  <si>
    <t>Q: was the National Early Warning Score or other composite physiology score used to monitor this patient?</t>
  </si>
  <si>
    <t>• Involvement of the cardiology or heart failure consultant</t>
  </si>
  <si>
    <t>If the cardiology or heart failure consultant was not involved, did they confirm the escalation decision?</t>
  </si>
  <si>
    <t xml:space="preserve">Q: Was a discharge summary sent to the patient?
</t>
  </si>
  <si>
    <t>If YES, did this include all of the following: follow up plans; a named contact; monitoring that was required?</t>
  </si>
  <si>
    <t>Was the patient followed up by a member of the specialist heart failure team within two weeks of discharge from hospital?</t>
  </si>
  <si>
    <t>Was the patient offered an exercise based programme of cardiac rehabilitation?</t>
  </si>
  <si>
    <t>THIS SHEET WILL BE HIDDEN</t>
  </si>
  <si>
    <t>Admission details</t>
  </si>
  <si>
    <t>hh:mm (24 hour clock)</t>
  </si>
  <si>
    <t>No data/not documented</t>
  </si>
  <si>
    <t>No data/Not answered/Not documented</t>
  </si>
  <si>
    <r>
      <t xml:space="preserve">Thank you for downloading the toolkit for </t>
    </r>
    <r>
      <rPr>
        <i/>
        <sz val="11"/>
        <color theme="1"/>
        <rFont val="Calibri"/>
        <family val="2"/>
        <scheme val="minor"/>
      </rPr>
      <t xml:space="preserve">'Failure To Function'. </t>
    </r>
    <r>
      <rPr>
        <sz val="11"/>
        <color theme="1"/>
        <rFont val="Calibri"/>
        <family val="2"/>
        <scheme val="minor"/>
      </rPr>
      <t>We hope you find this useful and if you have any feedback please do contact us at info@ncepod.org.uk (see below for link). Please could you advise your local audit department if you plan to undertake this audit.  It is important that they are made aware of it for the benefit of demonstrating Trust/Board activity and also so that they are in a position to support you and endorse the activity for your benefit.</t>
    </r>
  </si>
  <si>
    <t>This toolkit can be used in conjunction with the Recommendation Checklist. This can be found by clicking on the adjacent report image or at:</t>
  </si>
  <si>
    <t>Answer12</t>
  </si>
  <si>
    <t>Answer13</t>
  </si>
  <si>
    <r>
      <t xml:space="preserve">Was an escalation decision made? </t>
    </r>
    <r>
      <rPr>
        <b/>
        <sz val="12"/>
        <color theme="1"/>
        <rFont val="Calibri"/>
        <family val="2"/>
        <scheme val="minor"/>
      </rPr>
      <t>(if No, please select N/A for Q12b 12c and 13)</t>
    </r>
  </si>
  <si>
    <t>N/A - established diagnosis of AHF or no echo done as patient died within 48 hours</t>
  </si>
  <si>
    <t>N/A - new diagnosis of AHF and patient died within 48 hours of admission</t>
  </si>
  <si>
    <t>N/A – no escalation decision made or initially made by a consultant</t>
  </si>
  <si>
    <t>N/A - no review as the patient died within 14 hours</t>
  </si>
  <si>
    <t>Did echocardiography take place within a maximum of 48 hours of suspected AHF?</t>
  </si>
  <si>
    <t>Did heart failure specialist review (cardiologist or heart failure nurse specialist) take place within the first 14 hours of admission?</t>
  </si>
  <si>
    <t>Please complete as many questions which are applicable to the care of the patient.  This NCEPOD study focused on patients aged 16 or older who were admitted to hospital as an emergency with a primary diagnosis of heart failure, and died within 7 days.  This audit tool can however be used for patients who were discharged or died in hospital.</t>
  </si>
  <si>
    <t>If an escalation decision was made, who was involved in making the decision?</t>
  </si>
  <si>
    <t>• The patient (and their family where possible)</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</si>
</sst>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i/>
      <sz val="11"/>
      <color theme="1"/>
      <name val="Calibri"/>
      <family val="2"/>
      <scheme val="minor"/>
    </font>
    <font>
      <u/>
      <sz val="11"/>
      <color theme="10"/>
      <name val="Calibri"/>
      <family val="2"/>
    </font>
    <font>
      <sz val="9"/>
      <color theme="1"/>
      <name val="Arial"/>
      <family val="2"/>
    </font>
    <font>
      <b/>
      <sz val="11"/>
      <name val="Calibri"/>
      <family val="2"/>
      <scheme val="minor"/>
    </font>
    <font>
      <b/>
      <sz val="11"/>
      <color theme="5"/>
      <name val="Calibri"/>
      <family val="2"/>
      <scheme val="minor"/>
    </font>
    <font>
      <b/>
      <sz val="11"/>
      <color theme="9"/>
      <name val="Calibri"/>
      <family val="2"/>
      <scheme val="minor"/>
    </font>
    <font>
      <b/>
      <sz val="11"/>
      <color rgb="FFFF0000"/>
      <name val="Calibri"/>
      <family val="2"/>
      <scheme val="minor"/>
    </font>
    <font>
      <i/>
      <sz val="9"/>
      <color theme="1"/>
      <name val="Arial"/>
      <family val="2"/>
    </font>
    <font>
      <b/>
      <sz val="12"/>
      <color theme="1"/>
      <name val="Calibri"/>
      <family val="2"/>
      <scheme val="minor"/>
    </font>
    <font>
      <sz val="12"/>
      <color theme="1"/>
      <name val="Calibri"/>
      <family val="2"/>
      <scheme val="minor"/>
    </font>
    <font>
      <sz val="12"/>
      <color rgb="FFFF0000"/>
      <name val="Calibri"/>
      <family val="2"/>
      <scheme val="minor"/>
    </font>
    <font>
      <sz val="11"/>
      <color rgb="FF000000"/>
      <name val="Calibri"/>
      <family val="2"/>
      <scheme val="minor"/>
    </font>
    <font>
      <i/>
      <sz val="11"/>
      <color rgb="FF000000"/>
      <name val="Calibri"/>
      <family val="2"/>
      <scheme val="minor"/>
    </font>
    <font>
      <sz val="11"/>
      <color theme="1"/>
      <name val="Calibri"/>
      <family val="2"/>
      <scheme val="minor"/>
    </font>
    <font>
      <sz val="8"/>
      <color theme="1"/>
      <name val="Calibri"/>
      <family val="2"/>
      <scheme val="minor"/>
    </font>
    <font>
      <b/>
      <sz val="12"/>
      <name val="Calibri"/>
      <family val="2"/>
      <scheme val="minor"/>
    </font>
    <font>
      <sz val="12"/>
      <name val="Calibri"/>
      <family val="2"/>
      <scheme val="minor"/>
    </font>
    <font>
      <i/>
      <sz val="12"/>
      <color theme="1"/>
      <name val="Calibri"/>
      <family val="2"/>
      <scheme val="minor"/>
    </font>
    <font>
      <b/>
      <sz val="12"/>
      <color rgb="FFFF0000"/>
      <name val="Calibri"/>
      <family val="2"/>
      <scheme val="minor"/>
    </font>
    <font>
      <sz val="11"/>
      <name val="Calibri"/>
      <family val="2"/>
      <scheme val="minor"/>
    </font>
    <font>
      <sz val="12"/>
      <color theme="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34998626667073579"/>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154">
    <xf numFmtId="0" fontId="0" fillId="0" borderId="0" xfId="0"/>
    <xf numFmtId="0" fontId="0" fillId="2" borderId="0" xfId="0" applyFill="1" applyProtection="1">
      <protection locked="0"/>
    </xf>
    <xf numFmtId="0" fontId="0" fillId="2" borderId="0" xfId="0" applyFill="1"/>
    <xf numFmtId="0" fontId="0" fillId="2" borderId="0" xfId="0" applyFill="1" applyAlignment="1" applyProtection="1">
      <protection locked="0"/>
    </xf>
    <xf numFmtId="0" fontId="3" fillId="2" borderId="0" xfId="0" applyFont="1" applyFill="1" applyAlignment="1" applyProtection="1">
      <alignment horizontal="center"/>
      <protection locked="0"/>
    </xf>
    <xf numFmtId="0" fontId="4" fillId="2" borderId="0" xfId="0" applyFont="1" applyFill="1" applyAlignment="1" applyProtection="1">
      <alignment horizontal="center"/>
      <protection locked="0"/>
    </xf>
    <xf numFmtId="0" fontId="6" fillId="2" borderId="0" xfId="1" applyFill="1" applyAlignment="1" applyProtection="1">
      <protection locked="0"/>
    </xf>
    <xf numFmtId="0" fontId="0" fillId="2" borderId="0" xfId="0" applyFill="1" applyAlignment="1" applyProtection="1">
      <alignment wrapText="1"/>
      <protection locked="0"/>
    </xf>
    <xf numFmtId="0" fontId="3" fillId="2" borderId="0" xfId="0" applyFont="1" applyFill="1"/>
    <xf numFmtId="0" fontId="0" fillId="2" borderId="0" xfId="0" applyFill="1" applyAlignment="1">
      <alignment wrapText="1"/>
    </xf>
    <xf numFmtId="0" fontId="2" fillId="2" borderId="0" xfId="0" applyFont="1" applyFill="1" applyProtection="1"/>
    <xf numFmtId="0" fontId="0" fillId="2" borderId="0" xfId="0" applyFill="1" applyProtection="1"/>
    <xf numFmtId="0" fontId="0" fillId="2" borderId="0" xfId="0" applyFill="1" applyAlignment="1" applyProtection="1">
      <alignment wrapText="1"/>
    </xf>
    <xf numFmtId="0" fontId="0" fillId="2" borderId="0" xfId="0" applyFont="1" applyFill="1" applyProtection="1"/>
    <xf numFmtId="0" fontId="2" fillId="2" borderId="0" xfId="0" applyFont="1" applyFill="1"/>
    <xf numFmtId="0" fontId="0" fillId="0" borderId="0" xfId="0" applyFont="1" applyFill="1" applyAlignment="1">
      <alignment horizontal="left" vertical="top" wrapText="1"/>
    </xf>
    <xf numFmtId="0" fontId="0" fillId="0" borderId="0" xfId="0" applyAlignment="1">
      <alignment horizontal="center"/>
    </xf>
    <xf numFmtId="0" fontId="2" fillId="2" borderId="8" xfId="0" applyFont="1" applyFill="1" applyBorder="1" applyAlignment="1">
      <alignment horizontal="center"/>
    </xf>
    <xf numFmtId="0" fontId="0" fillId="4" borderId="1" xfId="0" applyFill="1" applyBorder="1" applyAlignment="1">
      <alignment horizontal="center"/>
    </xf>
    <xf numFmtId="0" fontId="0" fillId="4" borderId="7" xfId="0" applyFill="1" applyBorder="1" applyAlignment="1">
      <alignment horizontal="center"/>
    </xf>
    <xf numFmtId="0" fontId="0" fillId="2" borderId="0" xfId="0" applyFill="1" applyAlignment="1">
      <alignment horizontal="center"/>
    </xf>
    <xf numFmtId="0" fontId="0" fillId="0" borderId="0" xfId="0" applyAlignment="1">
      <alignment horizontal="left"/>
    </xf>
    <xf numFmtId="0" fontId="2" fillId="0" borderId="7"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0" xfId="0" applyFont="1" applyFill="1" applyAlignment="1">
      <alignment horizontal="left" vertical="top" wrapText="1"/>
    </xf>
    <xf numFmtId="1" fontId="2" fillId="4" borderId="1" xfId="0" applyNumberFormat="1" applyFont="1" applyFill="1" applyBorder="1" applyAlignment="1">
      <alignment horizontal="center"/>
    </xf>
    <xf numFmtId="1" fontId="2" fillId="0" borderId="0" xfId="0" applyNumberFormat="1" applyFont="1"/>
    <xf numFmtId="1" fontId="2" fillId="2" borderId="0" xfId="0" applyNumberFormat="1" applyFont="1" applyFill="1"/>
    <xf numFmtId="1" fontId="8" fillId="3" borderId="1" xfId="0" applyNumberFormat="1" applyFont="1" applyFill="1" applyBorder="1" applyAlignment="1">
      <alignment horizontal="center"/>
    </xf>
    <xf numFmtId="0" fontId="10" fillId="2" borderId="1" xfId="0" applyFont="1" applyFill="1" applyBorder="1"/>
    <xf numFmtId="1" fontId="10" fillId="2" borderId="1" xfId="0" applyNumberFormat="1" applyFont="1" applyFill="1" applyBorder="1"/>
    <xf numFmtId="0" fontId="9" fillId="2" borderId="1" xfId="0" applyFont="1" applyFill="1" applyBorder="1"/>
    <xf numFmtId="1" fontId="9" fillId="2" borderId="1" xfId="0" applyNumberFormat="1" applyFont="1" applyFill="1" applyBorder="1" applyAlignment="1">
      <alignment horizontal="right"/>
    </xf>
    <xf numFmtId="0" fontId="11" fillId="0" borderId="1" xfId="0" applyFont="1" applyBorder="1"/>
    <xf numFmtId="0" fontId="11" fillId="0" borderId="7" xfId="0" applyFont="1" applyBorder="1" applyAlignment="1">
      <alignment horizontal="right"/>
    </xf>
    <xf numFmtId="49" fontId="0" fillId="0" borderId="0" xfId="0" applyNumberFormat="1" applyFont="1" applyAlignment="1">
      <alignment horizontal="left"/>
    </xf>
    <xf numFmtId="0" fontId="0" fillId="0" borderId="0" xfId="0" applyNumberFormat="1" applyAlignment="1">
      <alignment horizontal="left"/>
    </xf>
    <xf numFmtId="0" fontId="0" fillId="0" borderId="0" xfId="0" applyNumberFormat="1" applyFont="1" applyAlignment="1">
      <alignment horizontal="left"/>
    </xf>
    <xf numFmtId="0" fontId="0" fillId="0" borderId="7" xfId="0" applyFont="1" applyFill="1" applyBorder="1" applyAlignment="1">
      <alignment horizontal="left" vertical="top" wrapText="1"/>
    </xf>
    <xf numFmtId="0" fontId="3" fillId="0" borderId="1" xfId="0" applyFont="1" applyFill="1" applyBorder="1" applyAlignment="1">
      <alignment horizontal="center" vertical="top" wrapText="1"/>
    </xf>
    <xf numFmtId="0" fontId="6" fillId="0" borderId="0" xfId="1" applyFill="1" applyAlignment="1" applyProtection="1"/>
    <xf numFmtId="0" fontId="16" fillId="0" borderId="0" xfId="0" applyFont="1" applyAlignment="1">
      <alignment vertical="top" wrapText="1"/>
    </xf>
    <xf numFmtId="0" fontId="0" fillId="0" borderId="0" xfId="0" applyAlignment="1">
      <alignment vertical="center"/>
    </xf>
    <xf numFmtId="0" fontId="17" fillId="0" borderId="0" xfId="0" applyFont="1" applyAlignment="1">
      <alignment vertical="top" wrapText="1"/>
    </xf>
    <xf numFmtId="0" fontId="7" fillId="0" borderId="0" xfId="0" applyFont="1" applyAlignment="1">
      <alignment vertical="top" wrapText="1"/>
    </xf>
    <xf numFmtId="0" fontId="12" fillId="0" borderId="0" xfId="0" applyFont="1" applyAlignment="1">
      <alignment vertical="top" wrapText="1"/>
    </xf>
    <xf numFmtId="0" fontId="16" fillId="0" borderId="1" xfId="0" applyFont="1" applyBorder="1" applyAlignment="1">
      <alignment vertical="top" wrapText="1"/>
    </xf>
    <xf numFmtId="0" fontId="2" fillId="0" borderId="0" xfId="0" applyFont="1" applyAlignment="1">
      <alignment vertical="center"/>
    </xf>
    <xf numFmtId="0" fontId="19" fillId="0" borderId="0" xfId="0" applyFont="1" applyAlignment="1">
      <alignment vertical="center"/>
    </xf>
    <xf numFmtId="0" fontId="18" fillId="0" borderId="0" xfId="0" applyFont="1" applyAlignment="1">
      <alignment vertical="center"/>
    </xf>
    <xf numFmtId="0" fontId="0" fillId="0" borderId="0" xfId="0" applyFont="1" applyAlignment="1">
      <alignment vertical="center"/>
    </xf>
    <xf numFmtId="14" fontId="14" fillId="0" borderId="0" xfId="0" applyNumberFormat="1" applyFont="1" applyAlignment="1">
      <alignment vertical="top" wrapText="1"/>
    </xf>
    <xf numFmtId="0" fontId="14" fillId="0" borderId="0" xfId="0" applyFont="1" applyAlignment="1">
      <alignment horizontal="center" vertical="top" wrapText="1"/>
    </xf>
    <xf numFmtId="0" fontId="21" fillId="2" borderId="1" xfId="0" applyFont="1" applyFill="1" applyBorder="1" applyAlignment="1">
      <alignment horizontal="left" vertical="top" wrapText="1"/>
    </xf>
    <xf numFmtId="0" fontId="14" fillId="0" borderId="1" xfId="0" applyFont="1" applyFill="1" applyBorder="1" applyAlignment="1">
      <alignment horizontal="left" vertical="top" wrapText="1"/>
    </xf>
    <xf numFmtId="0" fontId="21" fillId="2" borderId="0" xfId="0" applyFont="1" applyFill="1" applyAlignment="1">
      <alignment horizontal="left" vertical="top" wrapText="1"/>
    </xf>
    <xf numFmtId="0" fontId="14" fillId="0" borderId="0" xfId="0" applyFont="1" applyBorder="1" applyAlignment="1">
      <alignment horizontal="center" vertical="top" wrapText="1"/>
    </xf>
    <xf numFmtId="0" fontId="14" fillId="0" borderId="0" xfId="0" applyFont="1" applyAlignment="1">
      <alignment horizontal="left" vertical="top" wrapText="1"/>
    </xf>
    <xf numFmtId="1" fontId="14" fillId="0" borderId="0" xfId="0" applyNumberFormat="1" applyFont="1" applyAlignment="1">
      <alignment horizontal="left" vertical="top" wrapText="1"/>
    </xf>
    <xf numFmtId="0" fontId="14" fillId="0" borderId="0" xfId="0" applyFont="1" applyFill="1" applyAlignment="1">
      <alignment horizontal="left" vertical="top" wrapText="1"/>
    </xf>
    <xf numFmtId="0" fontId="0" fillId="0" borderId="1" xfId="0" applyFont="1" applyBorder="1" applyAlignment="1">
      <alignment vertical="top" wrapText="1"/>
    </xf>
    <xf numFmtId="0" fontId="0" fillId="0" borderId="1" xfId="0" applyBorder="1" applyAlignment="1">
      <alignment vertical="top" wrapText="1"/>
    </xf>
    <xf numFmtId="0" fontId="14" fillId="0" borderId="1" xfId="0" applyFont="1" applyBorder="1" applyAlignment="1">
      <alignment vertical="top" wrapText="1"/>
    </xf>
    <xf numFmtId="0" fontId="14" fillId="0" borderId="1" xfId="0" applyFont="1" applyBorder="1" applyAlignment="1">
      <alignment horizontal="left" vertical="top" wrapText="1"/>
    </xf>
    <xf numFmtId="0" fontId="14" fillId="2" borderId="1" xfId="0" applyFont="1" applyFill="1" applyBorder="1" applyAlignment="1">
      <alignment horizontal="left" vertical="top" wrapText="1"/>
    </xf>
    <xf numFmtId="0" fontId="14" fillId="2" borderId="15" xfId="0" applyFont="1" applyFill="1" applyBorder="1" applyAlignment="1">
      <alignment horizontal="center" vertical="top" wrapText="1"/>
    </xf>
    <xf numFmtId="0" fontId="14" fillId="0" borderId="10" xfId="0" applyFont="1" applyBorder="1" applyAlignment="1">
      <alignment horizontal="center" vertical="top" wrapText="1"/>
    </xf>
    <xf numFmtId="0" fontId="14" fillId="0" borderId="3" xfId="0" applyFont="1" applyBorder="1" applyAlignment="1">
      <alignment horizontal="center" vertical="top" wrapText="1"/>
    </xf>
    <xf numFmtId="0" fontId="14" fillId="0" borderId="14" xfId="0" applyFont="1" applyBorder="1" applyAlignment="1">
      <alignment horizontal="center" vertical="top" wrapText="1"/>
    </xf>
    <xf numFmtId="0" fontId="14" fillId="5" borderId="1" xfId="0" applyFont="1" applyFill="1" applyBorder="1" applyAlignment="1">
      <alignment horizontal="center" vertical="top" wrapText="1"/>
    </xf>
    <xf numFmtId="0" fontId="0" fillId="0" borderId="0" xfId="0" applyBorder="1"/>
    <xf numFmtId="0" fontId="0" fillId="0" borderId="0" xfId="0" applyFill="1" applyBorder="1" applyAlignment="1">
      <alignment horizontal="left"/>
    </xf>
    <xf numFmtId="0" fontId="24" fillId="0" borderId="0" xfId="0" applyFont="1"/>
    <xf numFmtId="0" fontId="1" fillId="0" borderId="0" xfId="0" applyFont="1"/>
    <xf numFmtId="0" fontId="14" fillId="0" borderId="4" xfId="0" applyFont="1" applyBorder="1" applyAlignment="1">
      <alignment horizontal="center" vertical="top" wrapText="1"/>
    </xf>
    <xf numFmtId="0" fontId="20" fillId="2" borderId="4" xfId="0" applyFont="1" applyFill="1" applyBorder="1" applyAlignment="1">
      <alignment horizontal="center" vertical="top" wrapText="1"/>
    </xf>
    <xf numFmtId="0" fontId="2" fillId="2" borderId="6" xfId="0" applyFont="1" applyFill="1" applyBorder="1" applyAlignment="1" applyProtection="1">
      <alignment horizontal="center"/>
      <protection locked="0"/>
    </xf>
    <xf numFmtId="0" fontId="2" fillId="2" borderId="7" xfId="0" applyFont="1" applyFill="1" applyBorder="1" applyAlignment="1" applyProtection="1">
      <alignment horizontal="center"/>
      <protection locked="0"/>
    </xf>
    <xf numFmtId="20" fontId="14" fillId="0" borderId="0" xfId="0" applyNumberFormat="1" applyFont="1" applyAlignment="1">
      <alignment horizontal="center" vertical="top" wrapText="1"/>
    </xf>
    <xf numFmtId="14" fontId="14" fillId="0" borderId="0" xfId="0" applyNumberFormat="1" applyFont="1" applyAlignment="1">
      <alignment horizontal="center" vertical="top" wrapText="1"/>
    </xf>
    <xf numFmtId="0" fontId="15" fillId="2" borderId="1" xfId="0" applyFont="1" applyFill="1" applyBorder="1" applyAlignment="1">
      <alignment horizontal="left" vertical="top" wrapText="1"/>
    </xf>
    <xf numFmtId="0" fontId="15" fillId="0" borderId="0" xfId="0" applyFont="1" applyAlignment="1">
      <alignment horizontal="left" vertical="top" wrapText="1"/>
    </xf>
    <xf numFmtId="0" fontId="0" fillId="0" borderId="0" xfId="0" applyAlignment="1">
      <alignment vertical="top" wrapText="1"/>
    </xf>
    <xf numFmtId="0" fontId="21" fillId="2" borderId="3" xfId="0" applyFont="1" applyFill="1" applyBorder="1" applyAlignment="1">
      <alignment horizontal="left" vertical="top" wrapText="1"/>
    </xf>
    <xf numFmtId="20" fontId="0" fillId="0" borderId="0" xfId="0" applyNumberFormat="1" applyAlignment="1">
      <alignment vertical="top" wrapText="1"/>
    </xf>
    <xf numFmtId="0" fontId="2" fillId="2" borderId="0" xfId="0" applyFont="1" applyFill="1" applyBorder="1" applyAlignment="1" applyProtection="1">
      <alignment horizontal="center"/>
      <protection locked="0"/>
    </xf>
    <xf numFmtId="0" fontId="23" fillId="2" borderId="0" xfId="0" applyFont="1" applyFill="1" applyAlignment="1">
      <alignment horizontal="left" vertical="top" wrapText="1"/>
    </xf>
    <xf numFmtId="0" fontId="20" fillId="2" borderId="4" xfId="0" applyFont="1" applyFill="1" applyBorder="1" applyAlignment="1">
      <alignment horizontal="left" vertical="top" wrapText="1"/>
    </xf>
    <xf numFmtId="0" fontId="13" fillId="0" borderId="4" xfId="0" applyFont="1" applyBorder="1" applyAlignment="1">
      <alignment horizontal="center" vertical="top" wrapText="1"/>
    </xf>
    <xf numFmtId="0" fontId="21" fillId="2" borderId="4" xfId="0" applyFont="1" applyFill="1" applyBorder="1" applyAlignment="1">
      <alignment horizontal="left" vertical="top" wrapText="1"/>
    </xf>
    <xf numFmtId="0" fontId="21" fillId="0" borderId="4" xfId="0" applyFont="1" applyFill="1" applyBorder="1" applyAlignment="1">
      <alignment horizontal="center" vertical="top" wrapText="1"/>
    </xf>
    <xf numFmtId="0" fontId="21" fillId="2" borderId="4" xfId="0" applyFont="1" applyFill="1" applyBorder="1" applyAlignment="1">
      <alignment horizontal="center" vertical="top" wrapText="1"/>
    </xf>
    <xf numFmtId="0" fontId="13" fillId="2" borderId="12" xfId="0" applyFont="1" applyFill="1" applyBorder="1" applyAlignment="1">
      <alignment horizontal="left" vertical="top" wrapText="1"/>
    </xf>
    <xf numFmtId="0" fontId="14" fillId="2" borderId="3" xfId="0" applyFont="1" applyFill="1" applyBorder="1" applyAlignment="1">
      <alignment horizontal="center" vertical="top" wrapText="1"/>
    </xf>
    <xf numFmtId="0" fontId="14" fillId="2" borderId="14" xfId="0" applyFont="1" applyFill="1" applyBorder="1" applyAlignment="1">
      <alignment horizontal="center" vertical="top" wrapText="1"/>
    </xf>
    <xf numFmtId="0" fontId="14" fillId="2" borderId="9" xfId="0" applyFont="1" applyFill="1" applyBorder="1" applyAlignment="1">
      <alignment horizontal="center" vertical="top" wrapText="1"/>
    </xf>
    <xf numFmtId="0" fontId="14" fillId="2" borderId="2" xfId="0" applyFont="1" applyFill="1" applyBorder="1" applyAlignment="1">
      <alignment horizontal="center" vertical="top" wrapText="1"/>
    </xf>
    <xf numFmtId="0" fontId="14" fillId="2" borderId="10" xfId="0" applyFont="1" applyFill="1" applyBorder="1" applyAlignment="1">
      <alignment horizontal="center" vertical="top" wrapText="1"/>
    </xf>
    <xf numFmtId="0" fontId="14" fillId="2" borderId="13" xfId="0" applyFont="1" applyFill="1" applyBorder="1" applyAlignment="1">
      <alignment horizontal="center" vertical="top" wrapText="1"/>
    </xf>
    <xf numFmtId="0" fontId="14" fillId="0" borderId="0" xfId="0" applyFont="1" applyBorder="1" applyAlignment="1">
      <alignment horizontal="left" vertical="top" wrapText="1"/>
    </xf>
    <xf numFmtId="1" fontId="20" fillId="0" borderId="1" xfId="0" applyNumberFormat="1" applyFont="1" applyFill="1" applyBorder="1" applyAlignment="1">
      <alignment horizontal="left" vertical="top" wrapText="1"/>
    </xf>
    <xf numFmtId="0" fontId="14" fillId="5" borderId="0" xfId="0" applyFont="1" applyFill="1" applyAlignment="1">
      <alignment horizontal="center" vertical="top" wrapText="1"/>
    </xf>
    <xf numFmtId="0" fontId="14" fillId="5" borderId="0" xfId="0" applyFont="1" applyFill="1" applyAlignment="1">
      <alignment horizontal="left" vertical="top" wrapText="1"/>
    </xf>
    <xf numFmtId="1" fontId="21" fillId="0" borderId="1" xfId="0" applyNumberFormat="1" applyFont="1" applyFill="1" applyBorder="1" applyAlignment="1">
      <alignment horizontal="left" vertical="top" wrapText="1"/>
    </xf>
    <xf numFmtId="1" fontId="14" fillId="5" borderId="0" xfId="0" applyNumberFormat="1" applyFont="1" applyFill="1" applyAlignment="1">
      <alignment horizontal="left" vertical="top" wrapText="1"/>
    </xf>
    <xf numFmtId="1" fontId="14" fillId="0" borderId="0" xfId="0" applyNumberFormat="1" applyFont="1" applyFill="1" applyAlignment="1">
      <alignment horizontal="left" vertical="top" wrapText="1"/>
    </xf>
    <xf numFmtId="0" fontId="14" fillId="0" borderId="0" xfId="0" applyFont="1" applyFill="1" applyAlignment="1">
      <alignment horizontal="center" vertical="top" wrapText="1"/>
    </xf>
    <xf numFmtId="0" fontId="14" fillId="2" borderId="0" xfId="0" applyFont="1" applyFill="1" applyAlignment="1">
      <alignment horizontal="left" vertical="top" wrapText="1"/>
    </xf>
    <xf numFmtId="0" fontId="0" fillId="0" borderId="0" xfId="0" applyFont="1" applyAlignment="1">
      <alignment vertical="top" wrapText="1"/>
    </xf>
    <xf numFmtId="0" fontId="21" fillId="2" borderId="10" xfId="0" applyFont="1" applyFill="1" applyBorder="1" applyAlignment="1">
      <alignment horizontal="center" vertical="top" wrapText="1"/>
    </xf>
    <xf numFmtId="0" fontId="21" fillId="0" borderId="1" xfId="0" applyFont="1" applyBorder="1" applyAlignment="1">
      <alignment horizontal="left" vertical="top" wrapText="1"/>
    </xf>
    <xf numFmtId="0" fontId="24" fillId="0" borderId="0" xfId="0" applyFont="1" applyAlignment="1">
      <alignment vertical="top" wrapText="1"/>
    </xf>
    <xf numFmtId="0" fontId="21" fillId="0" borderId="0" xfId="0" applyFont="1" applyAlignment="1">
      <alignment horizontal="center" vertical="top" wrapText="1"/>
    </xf>
    <xf numFmtId="0" fontId="21" fillId="0" borderId="0" xfId="0" applyFont="1" applyFill="1" applyBorder="1" applyAlignment="1">
      <alignment horizontal="center" vertical="top" wrapText="1"/>
    </xf>
    <xf numFmtId="0" fontId="21" fillId="0" borderId="0" xfId="0" applyFont="1" applyBorder="1" applyAlignment="1">
      <alignment horizontal="center" vertical="top" wrapText="1"/>
    </xf>
    <xf numFmtId="0" fontId="21" fillId="0" borderId="0" xfId="0" applyFont="1" applyAlignment="1">
      <alignment horizontal="left" vertical="top" wrapText="1"/>
    </xf>
    <xf numFmtId="1" fontId="21" fillId="0" borderId="0" xfId="0" applyNumberFormat="1" applyFont="1" applyAlignment="1">
      <alignment horizontal="left" vertical="top" wrapText="1"/>
    </xf>
    <xf numFmtId="0" fontId="21" fillId="0" borderId="0" xfId="0" applyFont="1" applyFill="1" applyAlignment="1">
      <alignment horizontal="center" vertical="top" wrapText="1"/>
    </xf>
    <xf numFmtId="0" fontId="14" fillId="5" borderId="6" xfId="0" applyFont="1" applyFill="1" applyBorder="1" applyAlignment="1">
      <alignment horizontal="center" vertical="top" wrapText="1"/>
    </xf>
    <xf numFmtId="0" fontId="14" fillId="0" borderId="1" xfId="0" applyFont="1" applyFill="1" applyBorder="1" applyAlignment="1">
      <alignment horizontal="center" vertical="top" wrapText="1"/>
    </xf>
    <xf numFmtId="0" fontId="21" fillId="5" borderId="1" xfId="0" applyFont="1" applyFill="1" applyBorder="1" applyAlignment="1">
      <alignment horizontal="center" vertical="top" wrapText="1"/>
    </xf>
    <xf numFmtId="0" fontId="25" fillId="0" borderId="0" xfId="0" applyFont="1" applyFill="1" applyAlignment="1">
      <alignment horizontal="left" vertical="top" wrapText="1"/>
    </xf>
    <xf numFmtId="0" fontId="25" fillId="0" borderId="0" xfId="0" applyFont="1" applyFill="1" applyAlignment="1">
      <alignment horizontal="center" vertical="top" wrapText="1"/>
    </xf>
    <xf numFmtId="1" fontId="25" fillId="0" borderId="0" xfId="0" applyNumberFormat="1" applyFont="1" applyFill="1" applyAlignment="1">
      <alignment horizontal="left" vertical="top" wrapText="1"/>
    </xf>
    <xf numFmtId="0" fontId="0" fillId="2" borderId="0" xfId="0" applyFill="1" applyAlignment="1" applyProtection="1">
      <alignment vertical="top" wrapText="1"/>
      <protection locked="0"/>
    </xf>
    <xf numFmtId="0" fontId="0" fillId="0" borderId="0" xfId="0" applyAlignment="1">
      <alignment wrapText="1"/>
    </xf>
    <xf numFmtId="0" fontId="0" fillId="2" borderId="0" xfId="0" applyFill="1" applyAlignment="1" applyProtection="1">
      <alignment wrapText="1"/>
      <protection locked="0"/>
    </xf>
    <xf numFmtId="0" fontId="0" fillId="0" borderId="0" xfId="0" applyAlignment="1">
      <alignment vertical="top" wrapText="1"/>
    </xf>
    <xf numFmtId="0" fontId="23" fillId="2" borderId="6" xfId="0" applyFont="1" applyFill="1" applyBorder="1" applyAlignment="1">
      <alignment horizontal="left" vertical="top" wrapText="1"/>
    </xf>
    <xf numFmtId="0" fontId="23" fillId="2" borderId="11" xfId="0" applyFont="1" applyFill="1" applyBorder="1" applyAlignment="1">
      <alignment horizontal="left" vertical="top" wrapText="1"/>
    </xf>
    <xf numFmtId="0" fontId="14" fillId="0" borderId="4" xfId="0" applyFont="1" applyBorder="1" applyAlignment="1">
      <alignment horizontal="center" vertical="top" wrapText="1"/>
    </xf>
    <xf numFmtId="0" fontId="0" fillId="0" borderId="4" xfId="0" applyBorder="1" applyAlignment="1">
      <alignment horizontal="center" vertical="top" wrapText="1"/>
    </xf>
    <xf numFmtId="0" fontId="13" fillId="0" borderId="16" xfId="0" applyFont="1" applyBorder="1" applyAlignment="1">
      <alignment horizontal="center" vertical="top" wrapText="1"/>
    </xf>
    <xf numFmtId="0" fontId="0" fillId="0" borderId="17" xfId="0" applyBorder="1" applyAlignment="1">
      <alignment horizontal="center" vertical="top" wrapText="1"/>
    </xf>
    <xf numFmtId="0" fontId="21" fillId="2" borderId="16" xfId="0" applyFont="1" applyFill="1" applyBorder="1" applyAlignment="1">
      <alignment horizontal="center" vertical="top" wrapText="1"/>
    </xf>
    <xf numFmtId="0" fontId="20" fillId="5" borderId="4" xfId="0" applyFont="1" applyFill="1" applyBorder="1" applyAlignment="1">
      <alignment horizontal="center" vertical="top" wrapText="1"/>
    </xf>
    <xf numFmtId="0" fontId="2" fillId="5" borderId="4" xfId="0" applyFont="1" applyFill="1" applyBorder="1" applyAlignment="1">
      <alignment horizontal="center" vertical="top" wrapText="1"/>
    </xf>
    <xf numFmtId="0" fontId="14" fillId="0" borderId="4" xfId="0" applyFont="1" applyBorder="1" applyAlignment="1">
      <alignment horizontal="left" vertical="top" wrapText="1"/>
    </xf>
    <xf numFmtId="0" fontId="0" fillId="0" borderId="4" xfId="0" applyBorder="1" applyAlignment="1">
      <alignment horizontal="left" vertical="top" wrapText="1"/>
    </xf>
    <xf numFmtId="0" fontId="20" fillId="2" borderId="4" xfId="0" applyFont="1" applyFill="1" applyBorder="1" applyAlignment="1">
      <alignment horizontal="center" vertical="top" wrapText="1"/>
    </xf>
    <xf numFmtId="0" fontId="13" fillId="0" borderId="4" xfId="0" applyFont="1" applyBorder="1" applyAlignment="1">
      <alignment horizontal="center" vertical="top" wrapText="1"/>
    </xf>
    <xf numFmtId="0" fontId="0" fillId="0" borderId="18" xfId="0" applyBorder="1" applyAlignment="1">
      <alignment horizontal="center" vertical="top" wrapText="1"/>
    </xf>
    <xf numFmtId="0" fontId="20" fillId="0" borderId="16" xfId="0" applyFont="1" applyFill="1" applyBorder="1" applyAlignment="1">
      <alignment horizontal="center" vertical="top" wrapText="1"/>
    </xf>
    <xf numFmtId="0" fontId="2" fillId="0" borderId="17" xfId="0" applyFont="1" applyBorder="1" applyAlignment="1">
      <alignment horizontal="center" vertical="top" wrapText="1"/>
    </xf>
    <xf numFmtId="0" fontId="14" fillId="0" borderId="16" xfId="0" applyFont="1" applyBorder="1" applyAlignment="1">
      <alignment horizontal="center" vertical="top" wrapText="1"/>
    </xf>
    <xf numFmtId="0" fontId="2" fillId="2" borderId="5" xfId="0"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2" fillId="2" borderId="7" xfId="0" applyFont="1" applyFill="1" applyBorder="1" applyAlignment="1" applyProtection="1">
      <alignment horizontal="center"/>
      <protection locked="0"/>
    </xf>
    <xf numFmtId="0" fontId="2" fillId="2" borderId="1" xfId="0" applyFont="1" applyFill="1" applyBorder="1" applyAlignment="1">
      <alignment horizontal="left" wrapText="1"/>
    </xf>
    <xf numFmtId="0" fontId="2" fillId="2" borderId="1" xfId="0" applyFont="1" applyFill="1" applyBorder="1" applyAlignment="1">
      <alignment horizontal="center"/>
    </xf>
    <xf numFmtId="0" fontId="2" fillId="2" borderId="5" xfId="0" applyFont="1" applyFill="1" applyBorder="1" applyAlignment="1">
      <alignment horizontal="center" vertical="top"/>
    </xf>
    <xf numFmtId="0" fontId="2" fillId="2" borderId="6" xfId="0" applyFont="1" applyFill="1" applyBorder="1" applyAlignment="1">
      <alignment horizontal="center" vertical="top"/>
    </xf>
    <xf numFmtId="0" fontId="0" fillId="0" borderId="6" xfId="0" applyBorder="1" applyAlignment="1">
      <alignment horizontal="center" vertical="top"/>
    </xf>
    <xf numFmtId="0" fontId="0" fillId="0" borderId="7" xfId="0" applyBorder="1" applyAlignment="1">
      <alignment horizontal="center" vertical="top"/>
    </xf>
  </cellXfs>
  <cellStyles count="2">
    <cellStyle name="Hyperlink" xfId="1" builtinId="8"/>
    <cellStyle name="Normal" xfId="0" builtinId="0"/>
  </cellStyles>
  <dxfs count="58">
    <dxf>
      <font>
        <color rgb="FFC00000"/>
      </font>
    </dxf>
    <dxf>
      <font>
        <color theme="9"/>
      </font>
    </dxf>
    <dxf>
      <font>
        <color theme="5"/>
      </font>
    </dxf>
    <dxf>
      <font>
        <color rgb="FFC00000"/>
      </font>
    </dxf>
    <dxf>
      <font>
        <color theme="9"/>
      </font>
    </dxf>
    <dxf>
      <font>
        <color theme="5"/>
      </font>
    </dxf>
    <dxf>
      <fill>
        <patternFill>
          <bgColor rgb="FFFFC000"/>
        </patternFill>
      </fill>
    </dxf>
    <dxf>
      <fill>
        <patternFill>
          <bgColor rgb="FFFF9933"/>
        </patternFill>
      </fill>
    </dxf>
    <dxf>
      <fill>
        <patternFill>
          <bgColor rgb="FFFF0000"/>
        </patternFill>
      </fill>
    </dxf>
    <dxf>
      <fill>
        <patternFill>
          <bgColor rgb="FF00FF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C00000"/>
      </font>
    </dxf>
    <dxf>
      <font>
        <color theme="5"/>
      </font>
    </dxf>
    <dxf>
      <font>
        <color theme="9"/>
      </font>
    </dxf>
    <dxf>
      <font>
        <color rgb="FFC00000"/>
      </font>
    </dxf>
    <dxf>
      <font>
        <color theme="9"/>
      </font>
    </dxf>
    <dxf>
      <font>
        <color theme="5"/>
      </font>
    </dxf>
    <dxf>
      <fill>
        <patternFill>
          <bgColor rgb="FFFF0000"/>
        </patternFill>
      </fill>
    </dxf>
    <dxf>
      <fill>
        <patternFill>
          <bgColor rgb="FF00FF00"/>
        </patternFill>
      </fill>
    </dxf>
    <dxf>
      <fill>
        <patternFill>
          <bgColor theme="4" tint="0.79998168889431442"/>
        </patternFill>
      </fill>
    </dxf>
    <dxf>
      <fill>
        <patternFill>
          <bgColor rgb="FFFFC000"/>
        </patternFill>
      </fill>
    </dxf>
    <dxf>
      <fill>
        <patternFill>
          <bgColor rgb="FFFF9933"/>
        </patternFill>
      </fill>
    </dxf>
    <dxf>
      <fill>
        <patternFill>
          <bgColor rgb="FFFF0000"/>
        </patternFill>
      </fill>
    </dxf>
    <dxf>
      <fill>
        <patternFill>
          <bgColor rgb="FF00FF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C00000"/>
      </font>
    </dxf>
    <dxf>
      <font>
        <color theme="5"/>
      </font>
    </dxf>
    <dxf>
      <font>
        <color theme="9"/>
      </font>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ont>
        <color rgb="FFFF000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1"/>
              <a:t>E</a:t>
            </a:r>
            <a:r>
              <a:rPr lang="en-GB" sz="1100" b="1" baseline="0"/>
              <a:t>xtent to which each report recommendation has been met (%)</a:t>
            </a:r>
            <a:endParaRPr lang="en-GB" sz="1100" b="1"/>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filled"/>
        <c:varyColors val="0"/>
        <c:ser>
          <c:idx val="0"/>
          <c:order val="1"/>
          <c:spPr>
            <a:solidFill>
              <a:schemeClr val="accent1"/>
            </a:solidFill>
            <a:ln>
              <a:noFill/>
            </a:ln>
            <a:effectLst/>
          </c:spPr>
          <c:val>
            <c:numRef>
              <c:f>Summary!$I$18:$R$18</c:f>
              <c:numCache>
                <c:formatCode>0</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dLbls>
        <c:axId val="337129400"/>
        <c:axId val="337130968"/>
        <c:extLst>
          <c:ext xmlns:c15="http://schemas.microsoft.com/office/drawing/2012/chart" uri="{02D57815-91ED-43cb-92C2-25804820EDAC}">
            <c15:filteredRadarSeries>
              <c15:ser>
                <c:idx val="1"/>
                <c:order val="0"/>
                <c:spPr>
                  <a:solidFill>
                    <a:schemeClr val="accent2"/>
                  </a:solidFill>
                  <a:ln>
                    <a:noFill/>
                  </a:ln>
                  <a:effectLst/>
                </c:spPr>
                <c:val>
                  <c:numRef>
                    <c:extLst>
                      <c:ext uri="{02D57815-91ED-43cb-92C2-25804820EDAC}">
                        <c15:formulaRef>
                          <c15:sqref>Summary!$I$10:$R$10</c15:sqref>
                        </c15:formulaRef>
                      </c:ext>
                    </c:extLst>
                    <c:numCache>
                      <c:formatCode>General</c:formatCode>
                      <c:ptCount val="10"/>
                      <c:pt idx="0">
                        <c:v>1</c:v>
                      </c:pt>
                      <c:pt idx="1">
                        <c:v>2</c:v>
                      </c:pt>
                      <c:pt idx="2">
                        <c:v>3</c:v>
                      </c:pt>
                      <c:pt idx="3">
                        <c:v>4</c:v>
                      </c:pt>
                      <c:pt idx="4">
                        <c:v>5</c:v>
                      </c:pt>
                      <c:pt idx="5">
                        <c:v>6</c:v>
                      </c:pt>
                      <c:pt idx="6">
                        <c:v>7</c:v>
                      </c:pt>
                      <c:pt idx="7">
                        <c:v>8</c:v>
                      </c:pt>
                      <c:pt idx="8">
                        <c:v>9</c:v>
                      </c:pt>
                      <c:pt idx="9">
                        <c:v>10</c:v>
                      </c:pt>
                    </c:numCache>
                  </c:numRef>
                </c:val>
              </c15:ser>
            </c15:filteredRadarSeries>
          </c:ext>
        </c:extLst>
      </c:radarChart>
      <c:catAx>
        <c:axId val="33712940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rgbClr val="002060"/>
                </a:solidFill>
                <a:latin typeface="+mn-lt"/>
                <a:ea typeface="+mn-ea"/>
                <a:cs typeface="+mn-cs"/>
              </a:defRPr>
            </a:pPr>
            <a:endParaRPr lang="en-US"/>
          </a:p>
        </c:txPr>
        <c:crossAx val="337130968"/>
        <c:crosses val="autoZero"/>
        <c:auto val="1"/>
        <c:lblAlgn val="ctr"/>
        <c:lblOffset val="100"/>
        <c:noMultiLvlLbl val="0"/>
      </c:catAx>
      <c:valAx>
        <c:axId val="33713096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71294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alpha val="92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hyperlink" Target="#Recommendations!A1"/><Relationship Id="rId1" Type="http://schemas.openxmlformats.org/officeDocument/2006/relationships/image" Target="../media/image1.png"/><Relationship Id="rId6" Type="http://schemas.openxmlformats.org/officeDocument/2006/relationships/image" Target="../media/image3.png"/><Relationship Id="rId5" Type="http://schemas.openxmlformats.org/officeDocument/2006/relationships/hyperlink" Target="https://www.ncepod.org.uk/2018ahf.html" TargetMode="External"/><Relationship Id="rId4" Type="http://schemas.openxmlformats.org/officeDocument/2006/relationships/hyperlink" Target="http://www.ncepod.org.uk/hf.html"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hyperlink" Target="#Recommendations!A1"/></Relationships>
</file>

<file path=xl/drawings/_rels/drawing3.xml.rels><?xml version="1.0" encoding="UTF-8" standalone="yes"?>
<Relationships xmlns="http://schemas.openxmlformats.org/package/2006/relationships"><Relationship Id="rId8" Type="http://schemas.openxmlformats.org/officeDocument/2006/relationships/hyperlink" Target="#Recommendations!B14"/><Relationship Id="rId13" Type="http://schemas.openxmlformats.org/officeDocument/2006/relationships/hyperlink" Target="#Recommendations!B22"/><Relationship Id="rId18" Type="http://schemas.openxmlformats.org/officeDocument/2006/relationships/hyperlink" Target="#Recommendations!A11"/><Relationship Id="rId26" Type="http://schemas.openxmlformats.org/officeDocument/2006/relationships/hyperlink" Target="#Recommendations!A13"/><Relationship Id="rId3" Type="http://schemas.openxmlformats.org/officeDocument/2006/relationships/hyperlink" Target="#Recommendations!B5"/><Relationship Id="rId21" Type="http://schemas.openxmlformats.org/officeDocument/2006/relationships/hyperlink" Target="#Recommendations!A6"/><Relationship Id="rId7" Type="http://schemas.openxmlformats.org/officeDocument/2006/relationships/hyperlink" Target="#Recommendations!B12"/><Relationship Id="rId12" Type="http://schemas.openxmlformats.org/officeDocument/2006/relationships/hyperlink" Target="#Recommendations!B19"/><Relationship Id="rId17" Type="http://schemas.openxmlformats.org/officeDocument/2006/relationships/hyperlink" Target="#Recommendations!A10"/><Relationship Id="rId25" Type="http://schemas.openxmlformats.org/officeDocument/2006/relationships/hyperlink" Target="#Recommendations!A12"/><Relationship Id="rId2" Type="http://schemas.openxmlformats.org/officeDocument/2006/relationships/image" Target="../media/image2.gif"/><Relationship Id="rId16" Type="http://schemas.openxmlformats.org/officeDocument/2006/relationships/hyperlink" Target="#Recommendations!A5"/><Relationship Id="rId20" Type="http://schemas.openxmlformats.org/officeDocument/2006/relationships/hyperlink" Target="#Recommendations!A14"/><Relationship Id="rId1" Type="http://schemas.openxmlformats.org/officeDocument/2006/relationships/hyperlink" Target="#Recommendations!B6"/><Relationship Id="rId6" Type="http://schemas.openxmlformats.org/officeDocument/2006/relationships/hyperlink" Target="#Recommendations!B10"/><Relationship Id="rId11" Type="http://schemas.openxmlformats.org/officeDocument/2006/relationships/hyperlink" Target="#Recommendations!B18"/><Relationship Id="rId24" Type="http://schemas.openxmlformats.org/officeDocument/2006/relationships/hyperlink" Target="#Recommendations!A9"/><Relationship Id="rId5" Type="http://schemas.openxmlformats.org/officeDocument/2006/relationships/hyperlink" Target="#Recommendations!B8"/><Relationship Id="rId15" Type="http://schemas.openxmlformats.org/officeDocument/2006/relationships/hyperlink" Target="#Recommendations!B24"/><Relationship Id="rId23" Type="http://schemas.openxmlformats.org/officeDocument/2006/relationships/hyperlink" Target="#Recommendations!A8"/><Relationship Id="rId10" Type="http://schemas.openxmlformats.org/officeDocument/2006/relationships/hyperlink" Target="#Recommendations!B15"/><Relationship Id="rId19" Type="http://schemas.openxmlformats.org/officeDocument/2006/relationships/hyperlink" Target="#Recommendations!A3"/><Relationship Id="rId4" Type="http://schemas.openxmlformats.org/officeDocument/2006/relationships/hyperlink" Target="#Recommendations!B4"/><Relationship Id="rId9" Type="http://schemas.openxmlformats.org/officeDocument/2006/relationships/hyperlink" Target="#Recommendations!B16"/><Relationship Id="rId14" Type="http://schemas.openxmlformats.org/officeDocument/2006/relationships/hyperlink" Target="#Recommendations!B23"/><Relationship Id="rId22" Type="http://schemas.openxmlformats.org/officeDocument/2006/relationships/hyperlink" Target="#Recommendations!A7"/><Relationship Id="rId27" Type="http://schemas.openxmlformats.org/officeDocument/2006/relationships/hyperlink" Target="#Recommendations!A4"/></Relationships>
</file>

<file path=xl/drawings/_rels/drawing4.xml.rels><?xml version="1.0" encoding="UTF-8" standalone="yes"?>
<Relationships xmlns="http://schemas.openxmlformats.org/package/2006/relationships"><Relationship Id="rId8" Type="http://schemas.openxmlformats.org/officeDocument/2006/relationships/hyperlink" Target="#Recommendations!A9"/><Relationship Id="rId13" Type="http://schemas.openxmlformats.org/officeDocument/2006/relationships/hyperlink" Target="#Recommendations!B5"/><Relationship Id="rId18" Type="http://schemas.openxmlformats.org/officeDocument/2006/relationships/hyperlink" Target="#Recommendations!B10"/><Relationship Id="rId3" Type="http://schemas.openxmlformats.org/officeDocument/2006/relationships/hyperlink" Target="#Recommendations!A4"/><Relationship Id="rId21" Type="http://schemas.openxmlformats.org/officeDocument/2006/relationships/chart" Target="../charts/chart1.xml"/><Relationship Id="rId7" Type="http://schemas.openxmlformats.org/officeDocument/2006/relationships/hyperlink" Target="#Recommendations!A8"/><Relationship Id="rId12" Type="http://schemas.openxmlformats.org/officeDocument/2006/relationships/hyperlink" Target="#Recommendations!B4"/><Relationship Id="rId17" Type="http://schemas.openxmlformats.org/officeDocument/2006/relationships/hyperlink" Target="#Recommendations!B9"/><Relationship Id="rId2" Type="http://schemas.openxmlformats.org/officeDocument/2006/relationships/image" Target="../media/image4.png"/><Relationship Id="rId16" Type="http://schemas.openxmlformats.org/officeDocument/2006/relationships/hyperlink" Target="#Recommendations!B8"/><Relationship Id="rId20" Type="http://schemas.openxmlformats.org/officeDocument/2006/relationships/hyperlink" Target="#Recommendations!B12"/><Relationship Id="rId1" Type="http://schemas.openxmlformats.org/officeDocument/2006/relationships/hyperlink" Target="#Recommendations!A3"/><Relationship Id="rId6" Type="http://schemas.openxmlformats.org/officeDocument/2006/relationships/hyperlink" Target="#Recommendations!A7"/><Relationship Id="rId11" Type="http://schemas.openxmlformats.org/officeDocument/2006/relationships/hyperlink" Target="#Recommendations!A12"/><Relationship Id="rId5" Type="http://schemas.openxmlformats.org/officeDocument/2006/relationships/hyperlink" Target="#Recommendations!A6"/><Relationship Id="rId15" Type="http://schemas.openxmlformats.org/officeDocument/2006/relationships/hyperlink" Target="#Recommendations!B7"/><Relationship Id="rId23" Type="http://schemas.openxmlformats.org/officeDocument/2006/relationships/hyperlink" Target="#Recommendations!A14"/><Relationship Id="rId10" Type="http://schemas.openxmlformats.org/officeDocument/2006/relationships/hyperlink" Target="#Recommendations!A11"/><Relationship Id="rId19" Type="http://schemas.openxmlformats.org/officeDocument/2006/relationships/hyperlink" Target="#Recommendations!B11"/><Relationship Id="rId4" Type="http://schemas.openxmlformats.org/officeDocument/2006/relationships/hyperlink" Target="#Recommendations!A5"/><Relationship Id="rId9" Type="http://schemas.openxmlformats.org/officeDocument/2006/relationships/hyperlink" Target="#Recommendations!A10"/><Relationship Id="rId14" Type="http://schemas.openxmlformats.org/officeDocument/2006/relationships/hyperlink" Target="#Recommendations!B6"/><Relationship Id="rId22" Type="http://schemas.openxmlformats.org/officeDocument/2006/relationships/hyperlink" Target="#Recommendations!A13"/></Relationships>
</file>

<file path=xl/drawings/drawing1.xml><?xml version="1.0" encoding="utf-8"?>
<xdr:wsDr xmlns:xdr="http://schemas.openxmlformats.org/drawingml/2006/spreadsheetDrawing" xmlns:a="http://schemas.openxmlformats.org/drawingml/2006/main">
  <xdr:twoCellAnchor editAs="oneCell">
    <xdr:from>
      <xdr:col>1</xdr:col>
      <xdr:colOff>1933575</xdr:colOff>
      <xdr:row>0</xdr:row>
      <xdr:rowOff>38100</xdr:rowOff>
    </xdr:from>
    <xdr:to>
      <xdr:col>1</xdr:col>
      <xdr:colOff>3743325</xdr:colOff>
      <xdr:row>2</xdr:row>
      <xdr:rowOff>167447</xdr:rowOff>
    </xdr:to>
    <xdr:pic>
      <xdr:nvPicPr>
        <xdr:cNvPr id="2" name="Picture 1" descr="NCEPOD Logo.bmp">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5629275" y="38100"/>
          <a:ext cx="1809750" cy="510347"/>
        </a:xfrm>
        <a:prstGeom prst="rect">
          <a:avLst/>
        </a:prstGeom>
      </xdr:spPr>
    </xdr:pic>
    <xdr:clientData/>
  </xdr:twoCellAnchor>
  <xdr:twoCellAnchor editAs="oneCell">
    <xdr:from>
      <xdr:col>2</xdr:col>
      <xdr:colOff>104775</xdr:colOff>
      <xdr:row>12</xdr:row>
      <xdr:rowOff>19050</xdr:rowOff>
    </xdr:from>
    <xdr:to>
      <xdr:col>2</xdr:col>
      <xdr:colOff>285750</xdr:colOff>
      <xdr:row>13</xdr:row>
      <xdr:rowOff>857</xdr:rowOff>
    </xdr:to>
    <xdr:pic>
      <xdr:nvPicPr>
        <xdr:cNvPr id="3" name="Picture 63" descr="C:\Users\hfreeth\AppData\Local\Microsoft\Windows\Temporary Internet Files\Content.IE5\XLHOTTUP\MM900254501[1].gif">
          <a:hlinkClick xmlns:r="http://schemas.openxmlformats.org/officeDocument/2006/relationships" r:id="rId2"/>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182100" y="3667125"/>
          <a:ext cx="180975" cy="172307"/>
        </a:xfrm>
        <a:prstGeom prst="rect">
          <a:avLst/>
        </a:prstGeom>
        <a:noFill/>
      </xdr:spPr>
    </xdr:pic>
    <xdr:clientData/>
  </xdr:twoCellAnchor>
  <xdr:twoCellAnchor>
    <xdr:from>
      <xdr:col>0</xdr:col>
      <xdr:colOff>523875</xdr:colOff>
      <xdr:row>6</xdr:row>
      <xdr:rowOff>152400</xdr:rowOff>
    </xdr:from>
    <xdr:to>
      <xdr:col>0</xdr:col>
      <xdr:colOff>1190625</xdr:colOff>
      <xdr:row>7</xdr:row>
      <xdr:rowOff>533400</xdr:rowOff>
    </xdr:to>
    <xdr:sp macro="" textlink="">
      <xdr:nvSpPr>
        <xdr:cNvPr id="4" name="Text Box 1">
          <a:hlinkClick xmlns:r="http://schemas.openxmlformats.org/officeDocument/2006/relationships" r:id="rId4"/>
          <a:extLst>
            <a:ext uri="{FF2B5EF4-FFF2-40B4-BE49-F238E27FC236}">
              <a16:creationId xmlns:a16="http://schemas.microsoft.com/office/drawing/2014/main" xmlns="" id="{00000000-0008-0000-0000-000004000000}"/>
            </a:ext>
          </a:extLst>
        </xdr:cNvPr>
        <xdr:cNvSpPr txBox="1">
          <a:spLocks noChangeArrowheads="1"/>
        </xdr:cNvSpPr>
      </xdr:nvSpPr>
      <xdr:spPr bwMode="auto">
        <a:xfrm>
          <a:off x="523875" y="139065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en-GB" sz="1100" b="0" i="0" u="none" strike="noStrike" baseline="0">
              <a:solidFill>
                <a:srgbClr val="000000"/>
              </a:solidFill>
              <a:latin typeface="Calibri"/>
              <a:cs typeface="Calibri"/>
            </a:rPr>
            <a:t>http://www.ncepod.org.uk/2015gih.htm</a:t>
          </a:r>
        </a:p>
      </xdr:txBody>
    </xdr:sp>
    <xdr:clientData/>
  </xdr:twoCellAnchor>
  <xdr:twoCellAnchor editAs="oneCell">
    <xdr:from>
      <xdr:col>0</xdr:col>
      <xdr:colOff>38797</xdr:colOff>
      <xdr:row>0</xdr:row>
      <xdr:rowOff>0</xdr:rowOff>
    </xdr:from>
    <xdr:to>
      <xdr:col>0</xdr:col>
      <xdr:colOff>3371851</xdr:colOff>
      <xdr:row>16</xdr:row>
      <xdr:rowOff>35474</xdr:rowOff>
    </xdr:to>
    <xdr:pic>
      <xdr:nvPicPr>
        <xdr:cNvPr id="6" name="Picture 5">
          <a:hlinkClick xmlns:r="http://schemas.openxmlformats.org/officeDocument/2006/relationships" r:id="rId5"/>
        </xdr:cNvPr>
        <xdr:cNvPicPr>
          <a:picLocks noChangeAspect="1" noChangeArrowheads="1"/>
        </xdr:cNvPicPr>
      </xdr:nvPicPr>
      <xdr:blipFill>
        <a:blip xmlns:r="http://schemas.openxmlformats.org/officeDocument/2006/relationships" r:embed="rId6"/>
        <a:srcRect l="34032" t="8485" r="33869" b="10797"/>
        <a:stretch>
          <a:fillRect/>
        </a:stretch>
      </xdr:blipFill>
      <xdr:spPr bwMode="auto">
        <a:xfrm>
          <a:off x="38797" y="0"/>
          <a:ext cx="3333054" cy="471224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5478187</xdr:colOff>
      <xdr:row>12</xdr:row>
      <xdr:rowOff>20434</xdr:rowOff>
    </xdr:from>
    <xdr:to>
      <xdr:col>0</xdr:col>
      <xdr:colOff>5659162</xdr:colOff>
      <xdr:row>12</xdr:row>
      <xdr:rowOff>192741</xdr:rowOff>
    </xdr:to>
    <xdr:pic>
      <xdr:nvPicPr>
        <xdr:cNvPr id="2"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78187" y="2392159"/>
          <a:ext cx="180975" cy="172307"/>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24</xdr:col>
      <xdr:colOff>0</xdr:colOff>
      <xdr:row>3</xdr:row>
      <xdr:rowOff>57150</xdr:rowOff>
    </xdr:from>
    <xdr:to>
      <xdr:col>24</xdr:col>
      <xdr:colOff>0</xdr:colOff>
      <xdr:row>3</xdr:row>
      <xdr:rowOff>191357</xdr:rowOff>
    </xdr:to>
    <xdr:pic>
      <xdr:nvPicPr>
        <xdr:cNvPr id="2"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024800" y="647700"/>
          <a:ext cx="0" cy="134207"/>
        </a:xfrm>
        <a:prstGeom prst="rect">
          <a:avLst/>
        </a:prstGeom>
        <a:noFill/>
      </xdr:spPr>
    </xdr:pic>
    <xdr:clientData/>
  </xdr:twoCellAnchor>
  <xdr:twoCellAnchor editAs="oneCell">
    <xdr:from>
      <xdr:col>18</xdr:col>
      <xdr:colOff>0</xdr:colOff>
      <xdr:row>3</xdr:row>
      <xdr:rowOff>57150</xdr:rowOff>
    </xdr:from>
    <xdr:to>
      <xdr:col>18</xdr:col>
      <xdr:colOff>0</xdr:colOff>
      <xdr:row>3</xdr:row>
      <xdr:rowOff>191357</xdr:rowOff>
    </xdr:to>
    <xdr:pic>
      <xdr:nvPicPr>
        <xdr:cNvPr id="3"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xmlns="" id="{00000000-0008-0000-04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031950" y="647700"/>
          <a:ext cx="0" cy="134207"/>
        </a:xfrm>
        <a:prstGeom prst="rect">
          <a:avLst/>
        </a:prstGeom>
        <a:noFill/>
      </xdr:spPr>
    </xdr:pic>
    <xdr:clientData/>
  </xdr:twoCellAnchor>
  <xdr:twoCellAnchor editAs="oneCell">
    <xdr:from>
      <xdr:col>24</xdr:col>
      <xdr:colOff>0</xdr:colOff>
      <xdr:row>3</xdr:row>
      <xdr:rowOff>57150</xdr:rowOff>
    </xdr:from>
    <xdr:to>
      <xdr:col>24</xdr:col>
      <xdr:colOff>0</xdr:colOff>
      <xdr:row>3</xdr:row>
      <xdr:rowOff>191357</xdr:rowOff>
    </xdr:to>
    <xdr:pic>
      <xdr:nvPicPr>
        <xdr:cNvPr id="4"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xmlns="" id="{00000000-0008-0000-04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718750" y="647700"/>
          <a:ext cx="0" cy="134207"/>
        </a:xfrm>
        <a:prstGeom prst="rect">
          <a:avLst/>
        </a:prstGeom>
        <a:noFill/>
      </xdr:spPr>
    </xdr:pic>
    <xdr:clientData/>
  </xdr:twoCellAnchor>
  <xdr:twoCellAnchor editAs="oneCell">
    <xdr:from>
      <xdr:col>24</xdr:col>
      <xdr:colOff>0</xdr:colOff>
      <xdr:row>3</xdr:row>
      <xdr:rowOff>57150</xdr:rowOff>
    </xdr:from>
    <xdr:to>
      <xdr:col>24</xdr:col>
      <xdr:colOff>0</xdr:colOff>
      <xdr:row>3</xdr:row>
      <xdr:rowOff>191357</xdr:rowOff>
    </xdr:to>
    <xdr:pic>
      <xdr:nvPicPr>
        <xdr:cNvPr id="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718750" y="647700"/>
          <a:ext cx="0" cy="134207"/>
        </a:xfrm>
        <a:prstGeom prst="rect">
          <a:avLst/>
        </a:prstGeom>
        <a:noFill/>
      </xdr:spPr>
    </xdr:pic>
    <xdr:clientData/>
  </xdr:twoCellAnchor>
  <xdr:twoCellAnchor editAs="oneCell">
    <xdr:from>
      <xdr:col>24</xdr:col>
      <xdr:colOff>0</xdr:colOff>
      <xdr:row>3</xdr:row>
      <xdr:rowOff>57150</xdr:rowOff>
    </xdr:from>
    <xdr:to>
      <xdr:col>24</xdr:col>
      <xdr:colOff>0</xdr:colOff>
      <xdr:row>3</xdr:row>
      <xdr:rowOff>191357</xdr:rowOff>
    </xdr:to>
    <xdr:pic>
      <xdr:nvPicPr>
        <xdr:cNvPr id="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xmlns="" id="{00000000-0008-0000-04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24</xdr:col>
      <xdr:colOff>0</xdr:colOff>
      <xdr:row>3</xdr:row>
      <xdr:rowOff>57150</xdr:rowOff>
    </xdr:from>
    <xdr:to>
      <xdr:col>24</xdr:col>
      <xdr:colOff>0</xdr:colOff>
      <xdr:row>3</xdr:row>
      <xdr:rowOff>191357</xdr:rowOff>
    </xdr:to>
    <xdr:pic>
      <xdr:nvPicPr>
        <xdr:cNvPr id="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xmlns="" id="{00000000-0008-0000-04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24</xdr:col>
      <xdr:colOff>0</xdr:colOff>
      <xdr:row>3</xdr:row>
      <xdr:rowOff>57150</xdr:rowOff>
    </xdr:from>
    <xdr:to>
      <xdr:col>24</xdr:col>
      <xdr:colOff>0</xdr:colOff>
      <xdr:row>3</xdr:row>
      <xdr:rowOff>191357</xdr:rowOff>
    </xdr:to>
    <xdr:pic>
      <xdr:nvPicPr>
        <xdr:cNvPr id="8"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xmlns="" id="{00000000-0008-0000-0400-00000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24</xdr:col>
      <xdr:colOff>0</xdr:colOff>
      <xdr:row>3</xdr:row>
      <xdr:rowOff>57150</xdr:rowOff>
    </xdr:from>
    <xdr:to>
      <xdr:col>24</xdr:col>
      <xdr:colOff>0</xdr:colOff>
      <xdr:row>3</xdr:row>
      <xdr:rowOff>191357</xdr:rowOff>
    </xdr:to>
    <xdr:pic>
      <xdr:nvPicPr>
        <xdr:cNvPr id="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xmlns="" id="{00000000-0008-0000-0400-00000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24</xdr:col>
      <xdr:colOff>0</xdr:colOff>
      <xdr:row>3</xdr:row>
      <xdr:rowOff>57150</xdr:rowOff>
    </xdr:from>
    <xdr:to>
      <xdr:col>24</xdr:col>
      <xdr:colOff>0</xdr:colOff>
      <xdr:row>3</xdr:row>
      <xdr:rowOff>191357</xdr:rowOff>
    </xdr:to>
    <xdr:pic>
      <xdr:nvPicPr>
        <xdr:cNvPr id="1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xmlns="" id="{00000000-0008-0000-04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24</xdr:col>
      <xdr:colOff>0</xdr:colOff>
      <xdr:row>3</xdr:row>
      <xdr:rowOff>57150</xdr:rowOff>
    </xdr:from>
    <xdr:to>
      <xdr:col>24</xdr:col>
      <xdr:colOff>0</xdr:colOff>
      <xdr:row>3</xdr:row>
      <xdr:rowOff>191357</xdr:rowOff>
    </xdr:to>
    <xdr:pic>
      <xdr:nvPicPr>
        <xdr:cNvPr id="1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xmlns="" id="{00000000-0008-0000-0400-00000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24</xdr:col>
      <xdr:colOff>0</xdr:colOff>
      <xdr:row>3</xdr:row>
      <xdr:rowOff>57150</xdr:rowOff>
    </xdr:from>
    <xdr:to>
      <xdr:col>24</xdr:col>
      <xdr:colOff>0</xdr:colOff>
      <xdr:row>3</xdr:row>
      <xdr:rowOff>191357</xdr:rowOff>
    </xdr:to>
    <xdr:pic>
      <xdr:nvPicPr>
        <xdr:cNvPr id="1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xmlns="" id="{00000000-0008-0000-0400-00000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24</xdr:col>
      <xdr:colOff>0</xdr:colOff>
      <xdr:row>3</xdr:row>
      <xdr:rowOff>57150</xdr:rowOff>
    </xdr:from>
    <xdr:to>
      <xdr:col>24</xdr:col>
      <xdr:colOff>0</xdr:colOff>
      <xdr:row>3</xdr:row>
      <xdr:rowOff>191357</xdr:rowOff>
    </xdr:to>
    <xdr:pic>
      <xdr:nvPicPr>
        <xdr:cNvPr id="13"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xmlns="" id="{00000000-0008-0000-0400-00000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24</xdr:col>
      <xdr:colOff>0</xdr:colOff>
      <xdr:row>3</xdr:row>
      <xdr:rowOff>57150</xdr:rowOff>
    </xdr:from>
    <xdr:to>
      <xdr:col>24</xdr:col>
      <xdr:colOff>0</xdr:colOff>
      <xdr:row>3</xdr:row>
      <xdr:rowOff>191357</xdr:rowOff>
    </xdr:to>
    <xdr:pic>
      <xdr:nvPicPr>
        <xdr:cNvPr id="1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xmlns="" id="{00000000-0008-0000-0400-00000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24</xdr:col>
      <xdr:colOff>0</xdr:colOff>
      <xdr:row>3</xdr:row>
      <xdr:rowOff>57150</xdr:rowOff>
    </xdr:from>
    <xdr:to>
      <xdr:col>24</xdr:col>
      <xdr:colOff>0</xdr:colOff>
      <xdr:row>3</xdr:row>
      <xdr:rowOff>191357</xdr:rowOff>
    </xdr:to>
    <xdr:pic>
      <xdr:nvPicPr>
        <xdr:cNvPr id="1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xmlns="" id="{00000000-0008-0000-0400-00000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24</xdr:col>
      <xdr:colOff>0</xdr:colOff>
      <xdr:row>3</xdr:row>
      <xdr:rowOff>57150</xdr:rowOff>
    </xdr:from>
    <xdr:to>
      <xdr:col>24</xdr:col>
      <xdr:colOff>0</xdr:colOff>
      <xdr:row>3</xdr:row>
      <xdr:rowOff>191357</xdr:rowOff>
    </xdr:to>
    <xdr:pic>
      <xdr:nvPicPr>
        <xdr:cNvPr id="1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xmlns="" id="{00000000-0008-0000-0400-00001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24</xdr:col>
      <xdr:colOff>0</xdr:colOff>
      <xdr:row>3</xdr:row>
      <xdr:rowOff>57150</xdr:rowOff>
    </xdr:from>
    <xdr:to>
      <xdr:col>24</xdr:col>
      <xdr:colOff>0</xdr:colOff>
      <xdr:row>3</xdr:row>
      <xdr:rowOff>191357</xdr:rowOff>
    </xdr:to>
    <xdr:pic>
      <xdr:nvPicPr>
        <xdr:cNvPr id="1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xmlns="" id="{00000000-0008-0000-0400-00001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24</xdr:col>
      <xdr:colOff>0</xdr:colOff>
      <xdr:row>3</xdr:row>
      <xdr:rowOff>57150</xdr:rowOff>
    </xdr:from>
    <xdr:to>
      <xdr:col>24</xdr:col>
      <xdr:colOff>0</xdr:colOff>
      <xdr:row>3</xdr:row>
      <xdr:rowOff>191357</xdr:rowOff>
    </xdr:to>
    <xdr:pic>
      <xdr:nvPicPr>
        <xdr:cNvPr id="18"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xmlns="" id="{00000000-0008-0000-0400-00001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24</xdr:col>
      <xdr:colOff>0</xdr:colOff>
      <xdr:row>3</xdr:row>
      <xdr:rowOff>57150</xdr:rowOff>
    </xdr:from>
    <xdr:to>
      <xdr:col>24</xdr:col>
      <xdr:colOff>0</xdr:colOff>
      <xdr:row>3</xdr:row>
      <xdr:rowOff>191357</xdr:rowOff>
    </xdr:to>
    <xdr:pic>
      <xdr:nvPicPr>
        <xdr:cNvPr id="19"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xmlns="" id="{00000000-0008-0000-0400-00001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24</xdr:col>
      <xdr:colOff>0</xdr:colOff>
      <xdr:row>3</xdr:row>
      <xdr:rowOff>57150</xdr:rowOff>
    </xdr:from>
    <xdr:to>
      <xdr:col>24</xdr:col>
      <xdr:colOff>0</xdr:colOff>
      <xdr:row>3</xdr:row>
      <xdr:rowOff>191357</xdr:rowOff>
    </xdr:to>
    <xdr:pic>
      <xdr:nvPicPr>
        <xdr:cNvPr id="20"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xmlns="" id="{00000000-0008-0000-0400-00001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24</xdr:col>
      <xdr:colOff>0</xdr:colOff>
      <xdr:row>3</xdr:row>
      <xdr:rowOff>57150</xdr:rowOff>
    </xdr:from>
    <xdr:to>
      <xdr:col>24</xdr:col>
      <xdr:colOff>0</xdr:colOff>
      <xdr:row>3</xdr:row>
      <xdr:rowOff>191357</xdr:rowOff>
    </xdr:to>
    <xdr:pic>
      <xdr:nvPicPr>
        <xdr:cNvPr id="2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xmlns="" id="{00000000-0008-0000-0400-00001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24</xdr:col>
      <xdr:colOff>0</xdr:colOff>
      <xdr:row>3</xdr:row>
      <xdr:rowOff>57150</xdr:rowOff>
    </xdr:from>
    <xdr:to>
      <xdr:col>24</xdr:col>
      <xdr:colOff>0</xdr:colOff>
      <xdr:row>3</xdr:row>
      <xdr:rowOff>191357</xdr:rowOff>
    </xdr:to>
    <xdr:pic>
      <xdr:nvPicPr>
        <xdr:cNvPr id="2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xmlns="" id="{00000000-0008-0000-0400-00001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24</xdr:col>
      <xdr:colOff>0</xdr:colOff>
      <xdr:row>3</xdr:row>
      <xdr:rowOff>57150</xdr:rowOff>
    </xdr:from>
    <xdr:to>
      <xdr:col>24</xdr:col>
      <xdr:colOff>0</xdr:colOff>
      <xdr:row>3</xdr:row>
      <xdr:rowOff>191357</xdr:rowOff>
    </xdr:to>
    <xdr:pic>
      <xdr:nvPicPr>
        <xdr:cNvPr id="2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xmlns="" id="{00000000-0008-0000-0400-00001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24</xdr:col>
      <xdr:colOff>0</xdr:colOff>
      <xdr:row>3</xdr:row>
      <xdr:rowOff>57150</xdr:rowOff>
    </xdr:from>
    <xdr:to>
      <xdr:col>24</xdr:col>
      <xdr:colOff>0</xdr:colOff>
      <xdr:row>3</xdr:row>
      <xdr:rowOff>191357</xdr:rowOff>
    </xdr:to>
    <xdr:pic>
      <xdr:nvPicPr>
        <xdr:cNvPr id="2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xmlns="" id="{00000000-0008-0000-0400-00001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24</xdr:col>
      <xdr:colOff>0</xdr:colOff>
      <xdr:row>3</xdr:row>
      <xdr:rowOff>57150</xdr:rowOff>
    </xdr:from>
    <xdr:to>
      <xdr:col>24</xdr:col>
      <xdr:colOff>0</xdr:colOff>
      <xdr:row>3</xdr:row>
      <xdr:rowOff>191357</xdr:rowOff>
    </xdr:to>
    <xdr:pic>
      <xdr:nvPicPr>
        <xdr:cNvPr id="2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xmlns="" id="{00000000-0008-0000-0400-00001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24</xdr:col>
      <xdr:colOff>0</xdr:colOff>
      <xdr:row>3</xdr:row>
      <xdr:rowOff>57150</xdr:rowOff>
    </xdr:from>
    <xdr:to>
      <xdr:col>24</xdr:col>
      <xdr:colOff>0</xdr:colOff>
      <xdr:row>3</xdr:row>
      <xdr:rowOff>191357</xdr:rowOff>
    </xdr:to>
    <xdr:pic>
      <xdr:nvPicPr>
        <xdr:cNvPr id="26" name="Picture 25"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xmlns="" id="{00000000-0008-0000-0400-00001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24</xdr:col>
      <xdr:colOff>0</xdr:colOff>
      <xdr:row>3</xdr:row>
      <xdr:rowOff>57150</xdr:rowOff>
    </xdr:from>
    <xdr:to>
      <xdr:col>24</xdr:col>
      <xdr:colOff>0</xdr:colOff>
      <xdr:row>3</xdr:row>
      <xdr:rowOff>191357</xdr:rowOff>
    </xdr:to>
    <xdr:pic>
      <xdr:nvPicPr>
        <xdr:cNvPr id="2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xmlns="" id="{00000000-0008-0000-0400-00001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1</xdr:col>
      <xdr:colOff>657225</xdr:colOff>
      <xdr:row>3</xdr:row>
      <xdr:rowOff>57150</xdr:rowOff>
    </xdr:from>
    <xdr:to>
      <xdr:col>1</xdr:col>
      <xdr:colOff>657225</xdr:colOff>
      <xdr:row>3</xdr:row>
      <xdr:rowOff>191357</xdr:rowOff>
    </xdr:to>
    <xdr:pic>
      <xdr:nvPicPr>
        <xdr:cNvPr id="28"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xmlns="" id="{00000000-0008-0000-0400-00002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24150" y="647700"/>
          <a:ext cx="0" cy="134207"/>
        </a:xfrm>
        <a:prstGeom prst="rect">
          <a:avLst/>
        </a:prstGeom>
        <a:noFill/>
      </xdr:spPr>
    </xdr:pic>
    <xdr:clientData/>
  </xdr:twoCellAnchor>
  <xdr:oneCellAnchor>
    <xdr:from>
      <xdr:col>24</xdr:col>
      <xdr:colOff>0</xdr:colOff>
      <xdr:row>3</xdr:row>
      <xdr:rowOff>57150</xdr:rowOff>
    </xdr:from>
    <xdr:ext cx="0" cy="134207"/>
    <xdr:pic>
      <xdr:nvPicPr>
        <xdr:cNvPr id="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718750" y="647700"/>
          <a:ext cx="0" cy="134207"/>
        </a:xfrm>
        <a:prstGeom prst="rect">
          <a:avLst/>
        </a:prstGeom>
        <a:noFill/>
      </xdr:spPr>
    </xdr:pic>
    <xdr:clientData/>
  </xdr:oneCellAnchor>
  <xdr:oneCellAnchor>
    <xdr:from>
      <xdr:col>18</xdr:col>
      <xdr:colOff>0</xdr:colOff>
      <xdr:row>3</xdr:row>
      <xdr:rowOff>57150</xdr:rowOff>
    </xdr:from>
    <xdr:ext cx="0" cy="134207"/>
    <xdr:pic>
      <xdr:nvPicPr>
        <xdr:cNvPr id="3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031950" y="647700"/>
          <a:ext cx="0" cy="134207"/>
        </a:xfrm>
        <a:prstGeom prst="rect">
          <a:avLst/>
        </a:prstGeom>
        <a:noFill/>
      </xdr:spPr>
    </xdr:pic>
    <xdr:clientData/>
  </xdr:oneCellAnchor>
  <xdr:oneCellAnchor>
    <xdr:from>
      <xdr:col>11</xdr:col>
      <xdr:colOff>857250</xdr:colOff>
      <xdr:row>3</xdr:row>
      <xdr:rowOff>57150</xdr:rowOff>
    </xdr:from>
    <xdr:ext cx="0" cy="134207"/>
    <xdr:pic>
      <xdr:nvPicPr>
        <xdr:cNvPr id="3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249275" y="647700"/>
          <a:ext cx="0" cy="134207"/>
        </a:xfrm>
        <a:prstGeom prst="rect">
          <a:avLst/>
        </a:prstGeom>
        <a:noFill/>
      </xdr:spPr>
    </xdr:pic>
    <xdr:clientData/>
  </xdr:oneCellAnchor>
  <xdr:oneCellAnchor>
    <xdr:from>
      <xdr:col>11</xdr:col>
      <xdr:colOff>857250</xdr:colOff>
      <xdr:row>3</xdr:row>
      <xdr:rowOff>57150</xdr:rowOff>
    </xdr:from>
    <xdr:ext cx="0" cy="134207"/>
    <xdr:pic>
      <xdr:nvPicPr>
        <xdr:cNvPr id="3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249275" y="647700"/>
          <a:ext cx="0" cy="134207"/>
        </a:xfrm>
        <a:prstGeom prst="rect">
          <a:avLst/>
        </a:prstGeom>
        <a:noFill/>
      </xdr:spPr>
    </xdr:pic>
    <xdr:clientData/>
  </xdr:oneCellAnchor>
  <xdr:oneCellAnchor>
    <xdr:from>
      <xdr:col>8</xdr:col>
      <xdr:colOff>1685925</xdr:colOff>
      <xdr:row>2</xdr:row>
      <xdr:rowOff>19050</xdr:rowOff>
    </xdr:from>
    <xdr:ext cx="180975" cy="172307"/>
    <xdr:pic>
      <xdr:nvPicPr>
        <xdr:cNvPr id="39" name="Picture 63" descr="C:\Users\hfreeth\AppData\Local\Microsoft\Windows\Temporary Internet Files\Content.IE5\XLHOTTUP\MM900254501[1].gif">
          <a:hlinkClick xmlns:r="http://schemas.openxmlformats.org/officeDocument/2006/relationships" r:id="rId16"/>
          <a:extLst>
            <a:ext uri="{FF2B5EF4-FFF2-40B4-BE49-F238E27FC236}">
              <a16:creationId xmlns:a16="http://schemas.microsoft.com/office/drawing/2014/main" xmlns="" id="{00000000-0008-0000-0400-00002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277225" y="428625"/>
          <a:ext cx="180975" cy="172307"/>
        </a:xfrm>
        <a:prstGeom prst="rect">
          <a:avLst/>
        </a:prstGeom>
        <a:noFill/>
      </xdr:spPr>
    </xdr:pic>
    <xdr:clientData/>
  </xdr:oneCellAnchor>
  <xdr:oneCellAnchor>
    <xdr:from>
      <xdr:col>13</xdr:col>
      <xdr:colOff>857250</xdr:colOff>
      <xdr:row>3</xdr:row>
      <xdr:rowOff>57150</xdr:rowOff>
    </xdr:from>
    <xdr:ext cx="0" cy="134207"/>
    <xdr:pic>
      <xdr:nvPicPr>
        <xdr:cNvPr id="4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697075" y="647700"/>
          <a:ext cx="0" cy="134207"/>
        </a:xfrm>
        <a:prstGeom prst="rect">
          <a:avLst/>
        </a:prstGeom>
        <a:noFill/>
      </xdr:spPr>
    </xdr:pic>
    <xdr:clientData/>
  </xdr:oneCellAnchor>
  <xdr:oneCellAnchor>
    <xdr:from>
      <xdr:col>13</xdr:col>
      <xdr:colOff>857250</xdr:colOff>
      <xdr:row>3</xdr:row>
      <xdr:rowOff>57150</xdr:rowOff>
    </xdr:from>
    <xdr:ext cx="0" cy="134207"/>
    <xdr:pic>
      <xdr:nvPicPr>
        <xdr:cNvPr id="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697075" y="647700"/>
          <a:ext cx="0" cy="134207"/>
        </a:xfrm>
        <a:prstGeom prst="rect">
          <a:avLst/>
        </a:prstGeom>
        <a:noFill/>
      </xdr:spPr>
    </xdr:pic>
    <xdr:clientData/>
  </xdr:oneCellAnchor>
  <xdr:oneCellAnchor>
    <xdr:from>
      <xdr:col>15</xdr:col>
      <xdr:colOff>857250</xdr:colOff>
      <xdr:row>3</xdr:row>
      <xdr:rowOff>57150</xdr:rowOff>
    </xdr:from>
    <xdr:ext cx="0" cy="134207"/>
    <xdr:pic>
      <xdr:nvPicPr>
        <xdr:cNvPr id="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621125" y="647700"/>
          <a:ext cx="0" cy="134207"/>
        </a:xfrm>
        <a:prstGeom prst="rect">
          <a:avLst/>
        </a:prstGeom>
        <a:noFill/>
      </xdr:spPr>
    </xdr:pic>
    <xdr:clientData/>
  </xdr:oneCellAnchor>
  <xdr:oneCellAnchor>
    <xdr:from>
      <xdr:col>15</xdr:col>
      <xdr:colOff>857250</xdr:colOff>
      <xdr:row>3</xdr:row>
      <xdr:rowOff>57150</xdr:rowOff>
    </xdr:from>
    <xdr:ext cx="0" cy="134207"/>
    <xdr:pic>
      <xdr:nvPicPr>
        <xdr:cNvPr id="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621125" y="647700"/>
          <a:ext cx="0" cy="134207"/>
        </a:xfrm>
        <a:prstGeom prst="rect">
          <a:avLst/>
        </a:prstGeom>
        <a:noFill/>
      </xdr:spPr>
    </xdr:pic>
    <xdr:clientData/>
  </xdr:oneCellAnchor>
  <xdr:oneCellAnchor>
    <xdr:from>
      <xdr:col>16</xdr:col>
      <xdr:colOff>857250</xdr:colOff>
      <xdr:row>3</xdr:row>
      <xdr:rowOff>57150</xdr:rowOff>
    </xdr:from>
    <xdr:ext cx="0" cy="134207"/>
    <xdr:pic>
      <xdr:nvPicPr>
        <xdr:cNvPr id="49" name="Picture 48"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754600" y="647700"/>
          <a:ext cx="0" cy="134207"/>
        </a:xfrm>
        <a:prstGeom prst="rect">
          <a:avLst/>
        </a:prstGeom>
        <a:noFill/>
      </xdr:spPr>
    </xdr:pic>
    <xdr:clientData/>
  </xdr:oneCellAnchor>
  <xdr:oneCellAnchor>
    <xdr:from>
      <xdr:col>16</xdr:col>
      <xdr:colOff>857250</xdr:colOff>
      <xdr:row>3</xdr:row>
      <xdr:rowOff>57150</xdr:rowOff>
    </xdr:from>
    <xdr:ext cx="0" cy="134207"/>
    <xdr:pic>
      <xdr:nvPicPr>
        <xdr:cNvPr id="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754600" y="647700"/>
          <a:ext cx="0" cy="134207"/>
        </a:xfrm>
        <a:prstGeom prst="rect">
          <a:avLst/>
        </a:prstGeom>
        <a:noFill/>
      </xdr:spPr>
    </xdr:pic>
    <xdr:clientData/>
  </xdr:oneCellAnchor>
  <xdr:oneCellAnchor>
    <xdr:from>
      <xdr:col>15</xdr:col>
      <xdr:colOff>1457325</xdr:colOff>
      <xdr:row>2</xdr:row>
      <xdr:rowOff>9525</xdr:rowOff>
    </xdr:from>
    <xdr:ext cx="180975" cy="172307"/>
    <xdr:pic>
      <xdr:nvPicPr>
        <xdr:cNvPr id="51" name="Picture 63" descr="C:\Users\hfreeth\AppData\Local\Microsoft\Windows\Temporary Internet Files\Content.IE5\XLHOTTUP\MM900254501[1].gif">
          <a:hlinkClick xmlns:r="http://schemas.openxmlformats.org/officeDocument/2006/relationships" r:id="rId17"/>
          <a:extLst>
            <a:ext uri="{FF2B5EF4-FFF2-40B4-BE49-F238E27FC236}">
              <a16:creationId xmlns:a16="http://schemas.microsoft.com/office/drawing/2014/main" xmlns="" id="{00000000-0008-0000-0400-00002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8936950" y="419100"/>
          <a:ext cx="180975" cy="172307"/>
        </a:xfrm>
        <a:prstGeom prst="rect">
          <a:avLst/>
        </a:prstGeom>
        <a:noFill/>
      </xdr:spPr>
    </xdr:pic>
    <xdr:clientData/>
  </xdr:oneCellAnchor>
  <xdr:oneCellAnchor>
    <xdr:from>
      <xdr:col>17</xdr:col>
      <xdr:colOff>0</xdr:colOff>
      <xdr:row>3</xdr:row>
      <xdr:rowOff>57150</xdr:rowOff>
    </xdr:from>
    <xdr:ext cx="0" cy="134207"/>
    <xdr:pic>
      <xdr:nvPicPr>
        <xdr:cNvPr id="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650200" y="647700"/>
          <a:ext cx="0" cy="134207"/>
        </a:xfrm>
        <a:prstGeom prst="rect">
          <a:avLst/>
        </a:prstGeom>
        <a:noFill/>
      </xdr:spPr>
    </xdr:pic>
    <xdr:clientData/>
  </xdr:oneCellAnchor>
  <xdr:oneCellAnchor>
    <xdr:from>
      <xdr:col>17</xdr:col>
      <xdr:colOff>0</xdr:colOff>
      <xdr:row>3</xdr:row>
      <xdr:rowOff>57150</xdr:rowOff>
    </xdr:from>
    <xdr:ext cx="0" cy="134207"/>
    <xdr:pic>
      <xdr:nvPicPr>
        <xdr:cNvPr id="5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650200" y="647700"/>
          <a:ext cx="0" cy="134207"/>
        </a:xfrm>
        <a:prstGeom prst="rect">
          <a:avLst/>
        </a:prstGeom>
        <a:noFill/>
      </xdr:spPr>
    </xdr:pic>
    <xdr:clientData/>
  </xdr:oneCellAnchor>
  <xdr:oneCellAnchor>
    <xdr:from>
      <xdr:col>17</xdr:col>
      <xdr:colOff>0</xdr:colOff>
      <xdr:row>3</xdr:row>
      <xdr:rowOff>57150</xdr:rowOff>
    </xdr:from>
    <xdr:ext cx="0" cy="134207"/>
    <xdr:pic>
      <xdr:nvPicPr>
        <xdr:cNvPr id="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098000" y="647700"/>
          <a:ext cx="0" cy="134207"/>
        </a:xfrm>
        <a:prstGeom prst="rect">
          <a:avLst/>
        </a:prstGeom>
        <a:noFill/>
      </xdr:spPr>
    </xdr:pic>
    <xdr:clientData/>
  </xdr:oneCellAnchor>
  <xdr:oneCellAnchor>
    <xdr:from>
      <xdr:col>17</xdr:col>
      <xdr:colOff>0</xdr:colOff>
      <xdr:row>3</xdr:row>
      <xdr:rowOff>57150</xdr:rowOff>
    </xdr:from>
    <xdr:ext cx="0" cy="134207"/>
    <xdr:pic>
      <xdr:nvPicPr>
        <xdr:cNvPr id="5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098000" y="647700"/>
          <a:ext cx="0" cy="134207"/>
        </a:xfrm>
        <a:prstGeom prst="rect">
          <a:avLst/>
        </a:prstGeom>
        <a:noFill/>
      </xdr:spPr>
    </xdr:pic>
    <xdr:clientData/>
  </xdr:oneCellAnchor>
  <xdr:oneCellAnchor>
    <xdr:from>
      <xdr:col>17</xdr:col>
      <xdr:colOff>0</xdr:colOff>
      <xdr:row>3</xdr:row>
      <xdr:rowOff>57150</xdr:rowOff>
    </xdr:from>
    <xdr:ext cx="0" cy="134207"/>
    <xdr:pic>
      <xdr:nvPicPr>
        <xdr:cNvPr id="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545800" y="647700"/>
          <a:ext cx="0" cy="134207"/>
        </a:xfrm>
        <a:prstGeom prst="rect">
          <a:avLst/>
        </a:prstGeom>
        <a:noFill/>
      </xdr:spPr>
    </xdr:pic>
    <xdr:clientData/>
  </xdr:oneCellAnchor>
  <xdr:oneCellAnchor>
    <xdr:from>
      <xdr:col>17</xdr:col>
      <xdr:colOff>0</xdr:colOff>
      <xdr:row>3</xdr:row>
      <xdr:rowOff>57150</xdr:rowOff>
    </xdr:from>
    <xdr:ext cx="0" cy="134207"/>
    <xdr:pic>
      <xdr:nvPicPr>
        <xdr:cNvPr id="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545800" y="647700"/>
          <a:ext cx="0" cy="134207"/>
        </a:xfrm>
        <a:prstGeom prst="rect">
          <a:avLst/>
        </a:prstGeom>
        <a:noFill/>
      </xdr:spPr>
    </xdr:pic>
    <xdr:clientData/>
  </xdr:oneCellAnchor>
  <xdr:oneCellAnchor>
    <xdr:from>
      <xdr:col>17</xdr:col>
      <xdr:colOff>0</xdr:colOff>
      <xdr:row>3</xdr:row>
      <xdr:rowOff>57150</xdr:rowOff>
    </xdr:from>
    <xdr:ext cx="0" cy="134207"/>
    <xdr:pic>
      <xdr:nvPicPr>
        <xdr:cNvPr id="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993600" y="647700"/>
          <a:ext cx="0" cy="134207"/>
        </a:xfrm>
        <a:prstGeom prst="rect">
          <a:avLst/>
        </a:prstGeom>
        <a:noFill/>
      </xdr:spPr>
    </xdr:pic>
    <xdr:clientData/>
  </xdr:oneCellAnchor>
  <xdr:oneCellAnchor>
    <xdr:from>
      <xdr:col>17</xdr:col>
      <xdr:colOff>0</xdr:colOff>
      <xdr:row>3</xdr:row>
      <xdr:rowOff>57150</xdr:rowOff>
    </xdr:from>
    <xdr:ext cx="0" cy="134207"/>
    <xdr:pic>
      <xdr:nvPicPr>
        <xdr:cNvPr id="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993600" y="647700"/>
          <a:ext cx="0" cy="134207"/>
        </a:xfrm>
        <a:prstGeom prst="rect">
          <a:avLst/>
        </a:prstGeom>
        <a:noFill/>
      </xdr:spPr>
    </xdr:pic>
    <xdr:clientData/>
  </xdr:oneCellAnchor>
  <xdr:oneCellAnchor>
    <xdr:from>
      <xdr:col>17</xdr:col>
      <xdr:colOff>857250</xdr:colOff>
      <xdr:row>3</xdr:row>
      <xdr:rowOff>57150</xdr:rowOff>
    </xdr:from>
    <xdr:ext cx="0" cy="134207"/>
    <xdr:pic>
      <xdr:nvPicPr>
        <xdr:cNvPr id="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441400" y="647700"/>
          <a:ext cx="0" cy="134207"/>
        </a:xfrm>
        <a:prstGeom prst="rect">
          <a:avLst/>
        </a:prstGeom>
        <a:noFill/>
      </xdr:spPr>
    </xdr:pic>
    <xdr:clientData/>
  </xdr:oneCellAnchor>
  <xdr:oneCellAnchor>
    <xdr:from>
      <xdr:col>17</xdr:col>
      <xdr:colOff>857250</xdr:colOff>
      <xdr:row>3</xdr:row>
      <xdr:rowOff>57150</xdr:rowOff>
    </xdr:from>
    <xdr:ext cx="0" cy="134207"/>
    <xdr:pic>
      <xdr:nvPicPr>
        <xdr:cNvPr id="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441400" y="647700"/>
          <a:ext cx="0" cy="134207"/>
        </a:xfrm>
        <a:prstGeom prst="rect">
          <a:avLst/>
        </a:prstGeom>
        <a:noFill/>
      </xdr:spPr>
    </xdr:pic>
    <xdr:clientData/>
  </xdr:oneCellAnchor>
  <xdr:oneCellAnchor>
    <xdr:from>
      <xdr:col>18</xdr:col>
      <xdr:colOff>857250</xdr:colOff>
      <xdr:row>3</xdr:row>
      <xdr:rowOff>57150</xdr:rowOff>
    </xdr:from>
    <xdr:ext cx="0" cy="134207"/>
    <xdr:pic>
      <xdr:nvPicPr>
        <xdr:cNvPr id="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18</xdr:col>
      <xdr:colOff>857250</xdr:colOff>
      <xdr:row>3</xdr:row>
      <xdr:rowOff>57150</xdr:rowOff>
    </xdr:from>
    <xdr:ext cx="0" cy="134207"/>
    <xdr:pic>
      <xdr:nvPicPr>
        <xdr:cNvPr id="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20</xdr:col>
      <xdr:colOff>857250</xdr:colOff>
      <xdr:row>3</xdr:row>
      <xdr:rowOff>57150</xdr:rowOff>
    </xdr:from>
    <xdr:ext cx="0" cy="134207"/>
    <xdr:pic>
      <xdr:nvPicPr>
        <xdr:cNvPr id="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20</xdr:col>
      <xdr:colOff>857250</xdr:colOff>
      <xdr:row>3</xdr:row>
      <xdr:rowOff>57150</xdr:rowOff>
    </xdr:from>
    <xdr:ext cx="0" cy="134207"/>
    <xdr:pic>
      <xdr:nvPicPr>
        <xdr:cNvPr id="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18</xdr:col>
      <xdr:colOff>857250</xdr:colOff>
      <xdr:row>3</xdr:row>
      <xdr:rowOff>57150</xdr:rowOff>
    </xdr:from>
    <xdr:ext cx="0" cy="134207"/>
    <xdr:pic>
      <xdr:nvPicPr>
        <xdr:cNvPr id="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18</xdr:col>
      <xdr:colOff>857250</xdr:colOff>
      <xdr:row>3</xdr:row>
      <xdr:rowOff>57150</xdr:rowOff>
    </xdr:from>
    <xdr:ext cx="0" cy="134207"/>
    <xdr:pic>
      <xdr:nvPicPr>
        <xdr:cNvPr id="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20</xdr:col>
      <xdr:colOff>857250</xdr:colOff>
      <xdr:row>3</xdr:row>
      <xdr:rowOff>57150</xdr:rowOff>
    </xdr:from>
    <xdr:ext cx="0" cy="134207"/>
    <xdr:pic>
      <xdr:nvPicPr>
        <xdr:cNvPr id="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20</xdr:col>
      <xdr:colOff>857250</xdr:colOff>
      <xdr:row>3</xdr:row>
      <xdr:rowOff>57150</xdr:rowOff>
    </xdr:from>
    <xdr:ext cx="0" cy="134207"/>
    <xdr:pic>
      <xdr:nvPicPr>
        <xdr:cNvPr id="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21</xdr:col>
      <xdr:colOff>857250</xdr:colOff>
      <xdr:row>3</xdr:row>
      <xdr:rowOff>57150</xdr:rowOff>
    </xdr:from>
    <xdr:ext cx="0" cy="134207"/>
    <xdr:pic>
      <xdr:nvPicPr>
        <xdr:cNvPr id="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84800" y="647700"/>
          <a:ext cx="0" cy="134207"/>
        </a:xfrm>
        <a:prstGeom prst="rect">
          <a:avLst/>
        </a:prstGeom>
        <a:noFill/>
      </xdr:spPr>
    </xdr:pic>
    <xdr:clientData/>
  </xdr:oneCellAnchor>
  <xdr:oneCellAnchor>
    <xdr:from>
      <xdr:col>21</xdr:col>
      <xdr:colOff>857250</xdr:colOff>
      <xdr:row>3</xdr:row>
      <xdr:rowOff>57150</xdr:rowOff>
    </xdr:from>
    <xdr:ext cx="0" cy="134207"/>
    <xdr:pic>
      <xdr:nvPicPr>
        <xdr:cNvPr id="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84800" y="647700"/>
          <a:ext cx="0" cy="134207"/>
        </a:xfrm>
        <a:prstGeom prst="rect">
          <a:avLst/>
        </a:prstGeom>
        <a:noFill/>
      </xdr:spPr>
    </xdr:pic>
    <xdr:clientData/>
  </xdr:oneCellAnchor>
  <xdr:oneCellAnchor>
    <xdr:from>
      <xdr:col>17</xdr:col>
      <xdr:colOff>1514475</xdr:colOff>
      <xdr:row>2</xdr:row>
      <xdr:rowOff>9525</xdr:rowOff>
    </xdr:from>
    <xdr:ext cx="180975" cy="172307"/>
    <xdr:pic>
      <xdr:nvPicPr>
        <xdr:cNvPr id="79" name="Picture 63" descr="C:\Users\hfreeth\AppData\Local\Microsoft\Windows\Temporary Internet Files\Content.IE5\XLHOTTUP\MM900254501[1].gif">
          <a:hlinkClick xmlns:r="http://schemas.openxmlformats.org/officeDocument/2006/relationships" r:id="rId18"/>
          <a:extLst>
            <a:ext uri="{FF2B5EF4-FFF2-40B4-BE49-F238E27FC236}">
              <a16:creationId xmlns:a16="http://schemas.microsoft.com/office/drawing/2014/main" xmlns="" id="{00000000-0008-0000-0400-00002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803350" y="419100"/>
          <a:ext cx="180975" cy="172307"/>
        </a:xfrm>
        <a:prstGeom prst="rect">
          <a:avLst/>
        </a:prstGeom>
        <a:noFill/>
      </xdr:spPr>
    </xdr:pic>
    <xdr:clientData/>
  </xdr:oneCellAnchor>
  <xdr:oneCellAnchor>
    <xdr:from>
      <xdr:col>23</xdr:col>
      <xdr:colOff>857250</xdr:colOff>
      <xdr:row>3</xdr:row>
      <xdr:rowOff>57150</xdr:rowOff>
    </xdr:from>
    <xdr:ext cx="0" cy="134207"/>
    <xdr:pic>
      <xdr:nvPicPr>
        <xdr:cNvPr id="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128200" y="647700"/>
          <a:ext cx="0" cy="134207"/>
        </a:xfrm>
        <a:prstGeom prst="rect">
          <a:avLst/>
        </a:prstGeom>
        <a:noFill/>
      </xdr:spPr>
    </xdr:pic>
    <xdr:clientData/>
  </xdr:oneCellAnchor>
  <xdr:oneCellAnchor>
    <xdr:from>
      <xdr:col>23</xdr:col>
      <xdr:colOff>857250</xdr:colOff>
      <xdr:row>3</xdr:row>
      <xdr:rowOff>57150</xdr:rowOff>
    </xdr:from>
    <xdr:ext cx="0" cy="134207"/>
    <xdr:pic>
      <xdr:nvPicPr>
        <xdr:cNvPr id="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128200" y="647700"/>
          <a:ext cx="0" cy="134207"/>
        </a:xfrm>
        <a:prstGeom prst="rect">
          <a:avLst/>
        </a:prstGeom>
        <a:noFill/>
      </xdr:spPr>
    </xdr:pic>
    <xdr:clientData/>
  </xdr:oneCellAnchor>
  <xdr:oneCellAnchor>
    <xdr:from>
      <xdr:col>24</xdr:col>
      <xdr:colOff>0</xdr:colOff>
      <xdr:row>3</xdr:row>
      <xdr:rowOff>57150</xdr:rowOff>
    </xdr:from>
    <xdr:ext cx="0" cy="134207"/>
    <xdr:pic>
      <xdr:nvPicPr>
        <xdr:cNvPr id="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090475" y="647700"/>
          <a:ext cx="0" cy="134207"/>
        </a:xfrm>
        <a:prstGeom prst="rect">
          <a:avLst/>
        </a:prstGeom>
        <a:noFill/>
      </xdr:spPr>
    </xdr:pic>
    <xdr:clientData/>
  </xdr:oneCellAnchor>
  <xdr:oneCellAnchor>
    <xdr:from>
      <xdr:col>24</xdr:col>
      <xdr:colOff>0</xdr:colOff>
      <xdr:row>3</xdr:row>
      <xdr:rowOff>57150</xdr:rowOff>
    </xdr:from>
    <xdr:ext cx="0" cy="134207"/>
    <xdr:pic>
      <xdr:nvPicPr>
        <xdr:cNvPr id="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090475" y="647700"/>
          <a:ext cx="0" cy="134207"/>
        </a:xfrm>
        <a:prstGeom prst="rect">
          <a:avLst/>
        </a:prstGeom>
        <a:noFill/>
      </xdr:spPr>
    </xdr:pic>
    <xdr:clientData/>
  </xdr:oneCellAnchor>
  <xdr:oneCellAnchor>
    <xdr:from>
      <xdr:col>24</xdr:col>
      <xdr:colOff>0</xdr:colOff>
      <xdr:row>3</xdr:row>
      <xdr:rowOff>57150</xdr:rowOff>
    </xdr:from>
    <xdr:ext cx="0" cy="134207"/>
    <xdr:pic>
      <xdr:nvPicPr>
        <xdr:cNvPr id="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604950" y="647700"/>
          <a:ext cx="0" cy="134207"/>
        </a:xfrm>
        <a:prstGeom prst="rect">
          <a:avLst/>
        </a:prstGeom>
        <a:noFill/>
      </xdr:spPr>
    </xdr:pic>
    <xdr:clientData/>
  </xdr:oneCellAnchor>
  <xdr:oneCellAnchor>
    <xdr:from>
      <xdr:col>24</xdr:col>
      <xdr:colOff>0</xdr:colOff>
      <xdr:row>3</xdr:row>
      <xdr:rowOff>57150</xdr:rowOff>
    </xdr:from>
    <xdr:ext cx="0" cy="134207"/>
    <xdr:pic>
      <xdr:nvPicPr>
        <xdr:cNvPr id="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604950" y="647700"/>
          <a:ext cx="0" cy="134207"/>
        </a:xfrm>
        <a:prstGeom prst="rect">
          <a:avLst/>
        </a:prstGeom>
        <a:noFill/>
      </xdr:spPr>
    </xdr:pic>
    <xdr:clientData/>
  </xdr:oneCellAnchor>
  <xdr:oneCellAnchor>
    <xdr:from>
      <xdr:col>24</xdr:col>
      <xdr:colOff>0</xdr:colOff>
      <xdr:row>3</xdr:row>
      <xdr:rowOff>57150</xdr:rowOff>
    </xdr:from>
    <xdr:ext cx="0" cy="134207"/>
    <xdr:pic>
      <xdr:nvPicPr>
        <xdr:cNvPr id="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909875" y="647700"/>
          <a:ext cx="0" cy="134207"/>
        </a:xfrm>
        <a:prstGeom prst="rect">
          <a:avLst/>
        </a:prstGeom>
        <a:noFill/>
      </xdr:spPr>
    </xdr:pic>
    <xdr:clientData/>
  </xdr:oneCellAnchor>
  <xdr:oneCellAnchor>
    <xdr:from>
      <xdr:col>24</xdr:col>
      <xdr:colOff>0</xdr:colOff>
      <xdr:row>3</xdr:row>
      <xdr:rowOff>57150</xdr:rowOff>
    </xdr:from>
    <xdr:ext cx="0" cy="134207"/>
    <xdr:pic>
      <xdr:nvPicPr>
        <xdr:cNvPr id="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909875" y="647700"/>
          <a:ext cx="0" cy="134207"/>
        </a:xfrm>
        <a:prstGeom prst="rect">
          <a:avLst/>
        </a:prstGeom>
        <a:noFill/>
      </xdr:spPr>
    </xdr:pic>
    <xdr:clientData/>
  </xdr:oneCellAnchor>
  <xdr:oneCellAnchor>
    <xdr:from>
      <xdr:col>24</xdr:col>
      <xdr:colOff>0</xdr:colOff>
      <xdr:row>3</xdr:row>
      <xdr:rowOff>57150</xdr:rowOff>
    </xdr:from>
    <xdr:ext cx="0" cy="134207"/>
    <xdr:pic>
      <xdr:nvPicPr>
        <xdr:cNvPr id="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214800" y="647700"/>
          <a:ext cx="0" cy="134207"/>
        </a:xfrm>
        <a:prstGeom prst="rect">
          <a:avLst/>
        </a:prstGeom>
        <a:noFill/>
      </xdr:spPr>
    </xdr:pic>
    <xdr:clientData/>
  </xdr:oneCellAnchor>
  <xdr:oneCellAnchor>
    <xdr:from>
      <xdr:col>24</xdr:col>
      <xdr:colOff>0</xdr:colOff>
      <xdr:row>3</xdr:row>
      <xdr:rowOff>57150</xdr:rowOff>
    </xdr:from>
    <xdr:ext cx="0" cy="134207"/>
    <xdr:pic>
      <xdr:nvPicPr>
        <xdr:cNvPr id="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214800" y="647700"/>
          <a:ext cx="0" cy="134207"/>
        </a:xfrm>
        <a:prstGeom prst="rect">
          <a:avLst/>
        </a:prstGeom>
        <a:noFill/>
      </xdr:spPr>
    </xdr:pic>
    <xdr:clientData/>
  </xdr:oneCellAnchor>
  <xdr:oneCellAnchor>
    <xdr:from>
      <xdr:col>24</xdr:col>
      <xdr:colOff>0</xdr:colOff>
      <xdr:row>3</xdr:row>
      <xdr:rowOff>57150</xdr:rowOff>
    </xdr:from>
    <xdr:ext cx="0" cy="134207"/>
    <xdr:pic>
      <xdr:nvPicPr>
        <xdr:cNvPr id="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519725" y="647700"/>
          <a:ext cx="0" cy="134207"/>
        </a:xfrm>
        <a:prstGeom prst="rect">
          <a:avLst/>
        </a:prstGeom>
        <a:noFill/>
      </xdr:spPr>
    </xdr:pic>
    <xdr:clientData/>
  </xdr:oneCellAnchor>
  <xdr:oneCellAnchor>
    <xdr:from>
      <xdr:col>24</xdr:col>
      <xdr:colOff>0</xdr:colOff>
      <xdr:row>3</xdr:row>
      <xdr:rowOff>57150</xdr:rowOff>
    </xdr:from>
    <xdr:ext cx="0" cy="134207"/>
    <xdr:pic>
      <xdr:nvPicPr>
        <xdr:cNvPr id="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519725" y="647700"/>
          <a:ext cx="0" cy="134207"/>
        </a:xfrm>
        <a:prstGeom prst="rect">
          <a:avLst/>
        </a:prstGeom>
        <a:noFill/>
      </xdr:spPr>
    </xdr:pic>
    <xdr:clientData/>
  </xdr:oneCellAnchor>
  <xdr:oneCellAnchor>
    <xdr:from>
      <xdr:col>24</xdr:col>
      <xdr:colOff>0</xdr:colOff>
      <xdr:row>3</xdr:row>
      <xdr:rowOff>57150</xdr:rowOff>
    </xdr:from>
    <xdr:ext cx="0" cy="134207"/>
    <xdr:pic>
      <xdr:nvPicPr>
        <xdr:cNvPr id="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824650" y="647700"/>
          <a:ext cx="0" cy="134207"/>
        </a:xfrm>
        <a:prstGeom prst="rect">
          <a:avLst/>
        </a:prstGeom>
        <a:noFill/>
      </xdr:spPr>
    </xdr:pic>
    <xdr:clientData/>
  </xdr:oneCellAnchor>
  <xdr:oneCellAnchor>
    <xdr:from>
      <xdr:col>24</xdr:col>
      <xdr:colOff>0</xdr:colOff>
      <xdr:row>3</xdr:row>
      <xdr:rowOff>57150</xdr:rowOff>
    </xdr:from>
    <xdr:ext cx="0" cy="134207"/>
    <xdr:pic>
      <xdr:nvPicPr>
        <xdr:cNvPr id="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824650" y="647700"/>
          <a:ext cx="0" cy="134207"/>
        </a:xfrm>
        <a:prstGeom prst="rect">
          <a:avLst/>
        </a:prstGeom>
        <a:noFill/>
      </xdr:spPr>
    </xdr:pic>
    <xdr:clientData/>
  </xdr:oneCellAnchor>
  <xdr:oneCellAnchor>
    <xdr:from>
      <xdr:col>24</xdr:col>
      <xdr:colOff>0</xdr:colOff>
      <xdr:row>3</xdr:row>
      <xdr:rowOff>57150</xdr:rowOff>
    </xdr:from>
    <xdr:ext cx="0" cy="134207"/>
    <xdr:pic>
      <xdr:nvPicPr>
        <xdr:cNvPr id="1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882050" y="647700"/>
          <a:ext cx="0" cy="134207"/>
        </a:xfrm>
        <a:prstGeom prst="rect">
          <a:avLst/>
        </a:prstGeom>
        <a:noFill/>
      </xdr:spPr>
    </xdr:pic>
    <xdr:clientData/>
  </xdr:oneCellAnchor>
  <xdr:oneCellAnchor>
    <xdr:from>
      <xdr:col>24</xdr:col>
      <xdr:colOff>0</xdr:colOff>
      <xdr:row>3</xdr:row>
      <xdr:rowOff>57150</xdr:rowOff>
    </xdr:from>
    <xdr:ext cx="0" cy="134207"/>
    <xdr:pic>
      <xdr:nvPicPr>
        <xdr:cNvPr id="1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882050" y="647700"/>
          <a:ext cx="0" cy="134207"/>
        </a:xfrm>
        <a:prstGeom prst="rect">
          <a:avLst/>
        </a:prstGeom>
        <a:noFill/>
      </xdr:spPr>
    </xdr:pic>
    <xdr:clientData/>
  </xdr:oneCellAnchor>
  <xdr:oneCellAnchor>
    <xdr:from>
      <xdr:col>24</xdr:col>
      <xdr:colOff>0</xdr:colOff>
      <xdr:row>3</xdr:row>
      <xdr:rowOff>57150</xdr:rowOff>
    </xdr:from>
    <xdr:ext cx="0" cy="134207"/>
    <xdr:pic>
      <xdr:nvPicPr>
        <xdr:cNvPr id="10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796575" y="647700"/>
          <a:ext cx="0" cy="134207"/>
        </a:xfrm>
        <a:prstGeom prst="rect">
          <a:avLst/>
        </a:prstGeom>
        <a:noFill/>
      </xdr:spPr>
    </xdr:pic>
    <xdr:clientData/>
  </xdr:oneCellAnchor>
  <xdr:oneCellAnchor>
    <xdr:from>
      <xdr:col>24</xdr:col>
      <xdr:colOff>0</xdr:colOff>
      <xdr:row>3</xdr:row>
      <xdr:rowOff>57150</xdr:rowOff>
    </xdr:from>
    <xdr:ext cx="0" cy="134207"/>
    <xdr:pic>
      <xdr:nvPicPr>
        <xdr:cNvPr id="10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796575" y="647700"/>
          <a:ext cx="0" cy="134207"/>
        </a:xfrm>
        <a:prstGeom prst="rect">
          <a:avLst/>
        </a:prstGeom>
        <a:noFill/>
      </xdr:spPr>
    </xdr:pic>
    <xdr:clientData/>
  </xdr:oneCellAnchor>
  <xdr:oneCellAnchor>
    <xdr:from>
      <xdr:col>6</xdr:col>
      <xdr:colOff>1790700</xdr:colOff>
      <xdr:row>2</xdr:row>
      <xdr:rowOff>9525</xdr:rowOff>
    </xdr:from>
    <xdr:ext cx="180975" cy="172307"/>
    <xdr:pic>
      <xdr:nvPicPr>
        <xdr:cNvPr id="110" name="Picture 63" descr="C:\Users\hfreeth\AppData\Local\Microsoft\Windows\Temporary Internet Files\Content.IE5\XLHOTTUP\MM900254501[1].gif">
          <a:hlinkClick xmlns:r="http://schemas.openxmlformats.org/officeDocument/2006/relationships" r:id="rId19"/>
          <a:extLst>
            <a:ext uri="{FF2B5EF4-FFF2-40B4-BE49-F238E27FC236}">
              <a16:creationId xmlns:a16="http://schemas.microsoft.com/office/drawing/2014/main" xmlns="" id="{00000000-0008-0000-0400-00002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544050" y="419100"/>
          <a:ext cx="180975" cy="172307"/>
        </a:xfrm>
        <a:prstGeom prst="rect">
          <a:avLst/>
        </a:prstGeom>
        <a:noFill/>
      </xdr:spPr>
    </xdr:pic>
    <xdr:clientData/>
  </xdr:oneCellAnchor>
  <xdr:oneCellAnchor>
    <xdr:from>
      <xdr:col>21</xdr:col>
      <xdr:colOff>1676400</xdr:colOff>
      <xdr:row>2</xdr:row>
      <xdr:rowOff>28575</xdr:rowOff>
    </xdr:from>
    <xdr:ext cx="180975" cy="172307"/>
    <xdr:pic>
      <xdr:nvPicPr>
        <xdr:cNvPr id="91" name="Picture 63" descr="C:\Users\hfreeth\AppData\Local\Microsoft\Windows\Temporary Internet Files\Content.IE5\XLHOTTUP\MM900254501[1].gif">
          <a:hlinkClick xmlns:r="http://schemas.openxmlformats.org/officeDocument/2006/relationships" r:id="rId20"/>
          <a:extLst>
            <a:ext uri="{FF2B5EF4-FFF2-40B4-BE49-F238E27FC236}">
              <a16:creationId xmlns:a16="http://schemas.microsoft.com/office/drawing/2014/main" xmlns="" id="{00000000-0008-0000-0400-00002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919150" y="438150"/>
          <a:ext cx="180975" cy="172307"/>
        </a:xfrm>
        <a:prstGeom prst="rect">
          <a:avLst/>
        </a:prstGeom>
        <a:noFill/>
      </xdr:spPr>
    </xdr:pic>
    <xdr:clientData/>
  </xdr:oneCellAnchor>
  <xdr:oneCellAnchor>
    <xdr:from>
      <xdr:col>9</xdr:col>
      <xdr:colOff>1876425</xdr:colOff>
      <xdr:row>2</xdr:row>
      <xdr:rowOff>19050</xdr:rowOff>
    </xdr:from>
    <xdr:ext cx="180975" cy="172307"/>
    <xdr:pic>
      <xdr:nvPicPr>
        <xdr:cNvPr id="103" name="Picture 63" descr="C:\Users\hfreeth\AppData\Local\Microsoft\Windows\Temporary Internet Files\Content.IE5\XLHOTTUP\MM900254501[1].gif">
          <a:hlinkClick xmlns:r="http://schemas.openxmlformats.org/officeDocument/2006/relationships" r:id="rId21"/>
          <a:extLst>
            <a:ext uri="{FF2B5EF4-FFF2-40B4-BE49-F238E27FC236}">
              <a16:creationId xmlns:a16="http://schemas.microsoft.com/office/drawing/2014/main" xmlns="" id="{00000000-0008-0000-0400-00002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887950" y="428625"/>
          <a:ext cx="180975" cy="172307"/>
        </a:xfrm>
        <a:prstGeom prst="rect">
          <a:avLst/>
        </a:prstGeom>
        <a:noFill/>
      </xdr:spPr>
    </xdr:pic>
    <xdr:clientData/>
  </xdr:oneCellAnchor>
  <xdr:oneCellAnchor>
    <xdr:from>
      <xdr:col>10</xdr:col>
      <xdr:colOff>2438400</xdr:colOff>
      <xdr:row>2</xdr:row>
      <xdr:rowOff>19050</xdr:rowOff>
    </xdr:from>
    <xdr:ext cx="180975" cy="172307"/>
    <xdr:pic>
      <xdr:nvPicPr>
        <xdr:cNvPr id="108" name="Picture 63" descr="C:\Users\hfreeth\AppData\Local\Microsoft\Windows\Temporary Internet Files\Content.IE5\XLHOTTUP\MM900254501[1].gif">
          <a:hlinkClick xmlns:r="http://schemas.openxmlformats.org/officeDocument/2006/relationships" r:id="rId22"/>
          <a:extLst>
            <a:ext uri="{FF2B5EF4-FFF2-40B4-BE49-F238E27FC236}">
              <a16:creationId xmlns:a16="http://schemas.microsoft.com/office/drawing/2014/main" xmlns="" id="{00000000-0008-0000-0400-00002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869275" y="428625"/>
          <a:ext cx="180975" cy="172307"/>
        </a:xfrm>
        <a:prstGeom prst="rect">
          <a:avLst/>
        </a:prstGeom>
        <a:noFill/>
      </xdr:spPr>
    </xdr:pic>
    <xdr:clientData/>
  </xdr:oneCellAnchor>
  <xdr:oneCellAnchor>
    <xdr:from>
      <xdr:col>12</xdr:col>
      <xdr:colOff>695325</xdr:colOff>
      <xdr:row>2</xdr:row>
      <xdr:rowOff>28575</xdr:rowOff>
    </xdr:from>
    <xdr:ext cx="180975" cy="172307"/>
    <xdr:pic>
      <xdr:nvPicPr>
        <xdr:cNvPr id="111" name="Picture 63" descr="C:\Users\hfreeth\AppData\Local\Microsoft\Windows\Temporary Internet Files\Content.IE5\XLHOTTUP\MM900254501[1].gif">
          <a:hlinkClick xmlns:r="http://schemas.openxmlformats.org/officeDocument/2006/relationships" r:id="rId23"/>
          <a:extLst>
            <a:ext uri="{FF2B5EF4-FFF2-40B4-BE49-F238E27FC236}">
              <a16:creationId xmlns:a16="http://schemas.microsoft.com/office/drawing/2014/main" xmlns="" id="{00000000-0008-0000-0400-00002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59100" y="438150"/>
          <a:ext cx="180975" cy="172307"/>
        </a:xfrm>
        <a:prstGeom prst="rect">
          <a:avLst/>
        </a:prstGeom>
        <a:noFill/>
      </xdr:spPr>
    </xdr:pic>
    <xdr:clientData/>
  </xdr:oneCellAnchor>
  <xdr:oneCellAnchor>
    <xdr:from>
      <xdr:col>13</xdr:col>
      <xdr:colOff>1590675</xdr:colOff>
      <xdr:row>2</xdr:row>
      <xdr:rowOff>9525</xdr:rowOff>
    </xdr:from>
    <xdr:ext cx="180975" cy="172307"/>
    <xdr:pic>
      <xdr:nvPicPr>
        <xdr:cNvPr id="112" name="Picture 63" descr="C:\Users\hfreeth\AppData\Local\Microsoft\Windows\Temporary Internet Files\Content.IE5\XLHOTTUP\MM900254501[1].gif">
          <a:hlinkClick xmlns:r="http://schemas.openxmlformats.org/officeDocument/2006/relationships" r:id="rId24"/>
          <a:extLst>
            <a:ext uri="{FF2B5EF4-FFF2-40B4-BE49-F238E27FC236}">
              <a16:creationId xmlns:a16="http://schemas.microsoft.com/office/drawing/2014/main" xmlns="" id="{00000000-0008-0000-0400-00002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554450" y="419100"/>
          <a:ext cx="180975" cy="172307"/>
        </a:xfrm>
        <a:prstGeom prst="rect">
          <a:avLst/>
        </a:prstGeom>
        <a:noFill/>
      </xdr:spPr>
    </xdr:pic>
    <xdr:clientData/>
  </xdr:oneCellAnchor>
  <xdr:oneCellAnchor>
    <xdr:from>
      <xdr:col>19</xdr:col>
      <xdr:colOff>838200</xdr:colOff>
      <xdr:row>2</xdr:row>
      <xdr:rowOff>9525</xdr:rowOff>
    </xdr:from>
    <xdr:ext cx="180975" cy="172307"/>
    <xdr:pic>
      <xdr:nvPicPr>
        <xdr:cNvPr id="94" name="Picture 63" descr="C:\Users\hfreeth\AppData\Local\Microsoft\Windows\Temporary Internet Files\Content.IE5\XLHOTTUP\MM900254501[1].gif">
          <a:hlinkClick xmlns:r="http://schemas.openxmlformats.org/officeDocument/2006/relationships" r:id="rId25"/>
          <a:extLst>
            <a:ext uri="{FF2B5EF4-FFF2-40B4-BE49-F238E27FC236}">
              <a16:creationId xmlns:a16="http://schemas.microsoft.com/office/drawing/2014/main" xmlns="" id="{00000000-0008-0000-0400-00002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032825" y="419100"/>
          <a:ext cx="180975" cy="172307"/>
        </a:xfrm>
        <a:prstGeom prst="rect">
          <a:avLst/>
        </a:prstGeom>
        <a:noFill/>
      </xdr:spPr>
    </xdr:pic>
    <xdr:clientData/>
  </xdr:oneCellAnchor>
  <xdr:oneCellAnchor>
    <xdr:from>
      <xdr:col>20</xdr:col>
      <xdr:colOff>1704975</xdr:colOff>
      <xdr:row>2</xdr:row>
      <xdr:rowOff>19050</xdr:rowOff>
    </xdr:from>
    <xdr:ext cx="180975" cy="172307"/>
    <xdr:pic>
      <xdr:nvPicPr>
        <xdr:cNvPr id="97" name="Picture 63" descr="C:\Users\hfreeth\AppData\Local\Microsoft\Windows\Temporary Internet Files\Content.IE5\XLHOTTUP\MM900254501[1].gif">
          <a:hlinkClick xmlns:r="http://schemas.openxmlformats.org/officeDocument/2006/relationships" r:id="rId26"/>
          <a:extLst>
            <a:ext uri="{FF2B5EF4-FFF2-40B4-BE49-F238E27FC236}">
              <a16:creationId xmlns:a16="http://schemas.microsoft.com/office/drawing/2014/main" xmlns="" id="{00000000-0008-0000-0400-00002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1203900" y="428625"/>
          <a:ext cx="180975" cy="172307"/>
        </a:xfrm>
        <a:prstGeom prst="rect">
          <a:avLst/>
        </a:prstGeom>
        <a:noFill/>
      </xdr:spPr>
    </xdr:pic>
    <xdr:clientData/>
  </xdr:oneCellAnchor>
  <xdr:oneCellAnchor>
    <xdr:from>
      <xdr:col>7</xdr:col>
      <xdr:colOff>2695575</xdr:colOff>
      <xdr:row>2</xdr:row>
      <xdr:rowOff>19050</xdr:rowOff>
    </xdr:from>
    <xdr:ext cx="180975" cy="172307"/>
    <xdr:pic>
      <xdr:nvPicPr>
        <xdr:cNvPr id="106" name="Picture 63" descr="C:\Users\hfreeth\AppData\Local\Microsoft\Windows\Temporary Internet Files\Content.IE5\XLHOTTUP\MM900254501[1].gif">
          <a:hlinkClick xmlns:r="http://schemas.openxmlformats.org/officeDocument/2006/relationships" r:id="rId27"/>
          <a:extLst>
            <a:ext uri="{FF2B5EF4-FFF2-40B4-BE49-F238E27FC236}">
              <a16:creationId xmlns:a16="http://schemas.microsoft.com/office/drawing/2014/main" xmlns="" id="{00000000-0008-0000-0400-00002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649200" y="428625"/>
          <a:ext cx="180975" cy="172307"/>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8</xdr:col>
      <xdr:colOff>400050</xdr:colOff>
      <xdr:row>1</xdr:row>
      <xdr:rowOff>19050</xdr:rowOff>
    </xdr:from>
    <xdr:to>
      <xdr:col>8</xdr:col>
      <xdr:colOff>581025</xdr:colOff>
      <xdr:row>1</xdr:row>
      <xdr:rowOff>190500</xdr:rowOff>
    </xdr:to>
    <xdr:pic>
      <xdr:nvPicPr>
        <xdr:cNvPr id="4" name="Picture 63" descr="C:\Users\hfreeth\AppData\Local\Microsoft\Windows\Temporary Internet Files\Content.IE5\XLHOTTUP\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4405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390525</xdr:colOff>
      <xdr:row>1</xdr:row>
      <xdr:rowOff>19050</xdr:rowOff>
    </xdr:from>
    <xdr:to>
      <xdr:col>9</xdr:col>
      <xdr:colOff>571500</xdr:colOff>
      <xdr:row>1</xdr:row>
      <xdr:rowOff>190500</xdr:rowOff>
    </xdr:to>
    <xdr:pic>
      <xdr:nvPicPr>
        <xdr:cNvPr id="5" name="Picture 63" descr="C:\Users\hfreeth\AppData\Local\Microsoft\Windows\Temporary Internet Files\Content.IE5\XLHOTTUP\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44125"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381000</xdr:colOff>
      <xdr:row>1</xdr:row>
      <xdr:rowOff>19050</xdr:rowOff>
    </xdr:from>
    <xdr:to>
      <xdr:col>10</xdr:col>
      <xdr:colOff>561975</xdr:colOff>
      <xdr:row>1</xdr:row>
      <xdr:rowOff>190500</xdr:rowOff>
    </xdr:to>
    <xdr:pic>
      <xdr:nvPicPr>
        <xdr:cNvPr id="6" name="Picture 63" descr="C:\Users\hfreeth\AppData\Local\Microsoft\Windows\Temporary Internet Files\Content.IE5\XLHOTTUP\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74420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361950</xdr:colOff>
      <xdr:row>1</xdr:row>
      <xdr:rowOff>19050</xdr:rowOff>
    </xdr:from>
    <xdr:to>
      <xdr:col>11</xdr:col>
      <xdr:colOff>542925</xdr:colOff>
      <xdr:row>1</xdr:row>
      <xdr:rowOff>190500</xdr:rowOff>
    </xdr:to>
    <xdr:pic>
      <xdr:nvPicPr>
        <xdr:cNvPr id="7" name="Picture 63" descr="C:\Users\hfreeth\AppData\Local\Microsoft\Windows\Temporary Internet Files\Content.IE5\XLHOTTUP\MM900254501[1].gif">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33475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400050</xdr:colOff>
      <xdr:row>1</xdr:row>
      <xdr:rowOff>19050</xdr:rowOff>
    </xdr:from>
    <xdr:to>
      <xdr:col>12</xdr:col>
      <xdr:colOff>581025</xdr:colOff>
      <xdr:row>1</xdr:row>
      <xdr:rowOff>190500</xdr:rowOff>
    </xdr:to>
    <xdr:pic>
      <xdr:nvPicPr>
        <xdr:cNvPr id="8" name="Picture 63" descr="C:\Users\hfreeth\AppData\Local\Microsoft\Windows\Temporary Internet Files\Content.IE5\XLHOTTUP\MM900254501[1].gif">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8245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400050</xdr:colOff>
      <xdr:row>1</xdr:row>
      <xdr:rowOff>19050</xdr:rowOff>
    </xdr:from>
    <xdr:to>
      <xdr:col>13</xdr:col>
      <xdr:colOff>581025</xdr:colOff>
      <xdr:row>1</xdr:row>
      <xdr:rowOff>190500</xdr:rowOff>
    </xdr:to>
    <xdr:pic>
      <xdr:nvPicPr>
        <xdr:cNvPr id="9" name="Picture 63" descr="C:\Users\hfreeth\AppData\Local\Microsoft\Windows\Temporary Internet Files\Content.IE5\XLHOTTUP\MM900254501[1].gif">
          <a:hlinkClick xmlns:r="http://schemas.openxmlformats.org/officeDocument/2006/relationships" r:id="rId7"/>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59205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400050</xdr:colOff>
      <xdr:row>1</xdr:row>
      <xdr:rowOff>19050</xdr:rowOff>
    </xdr:from>
    <xdr:to>
      <xdr:col>14</xdr:col>
      <xdr:colOff>581025</xdr:colOff>
      <xdr:row>1</xdr:row>
      <xdr:rowOff>190500</xdr:rowOff>
    </xdr:to>
    <xdr:pic>
      <xdr:nvPicPr>
        <xdr:cNvPr id="10" name="Picture 63" descr="C:\Users\hfreeth\AppData\Local\Microsoft\Windows\Temporary Internet Files\Content.IE5\XLHOTTUP\MM900254501[1].gif">
          <a:hlinkClick xmlns:r="http://schemas.openxmlformats.org/officeDocument/2006/relationships" r:id="rId8"/>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20165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400050</xdr:colOff>
      <xdr:row>1</xdr:row>
      <xdr:rowOff>19050</xdr:rowOff>
    </xdr:from>
    <xdr:to>
      <xdr:col>15</xdr:col>
      <xdr:colOff>581025</xdr:colOff>
      <xdr:row>1</xdr:row>
      <xdr:rowOff>190500</xdr:rowOff>
    </xdr:to>
    <xdr:pic>
      <xdr:nvPicPr>
        <xdr:cNvPr id="11" name="Picture 63" descr="C:\Users\hfreeth\AppData\Local\Microsoft\Windows\Temporary Internet Files\Content.IE5\XLHOTTUP\MM900254501[1].gif">
          <a:hlinkClick xmlns:r="http://schemas.openxmlformats.org/officeDocument/2006/relationships" r:id="rId9"/>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81125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409575</xdr:colOff>
      <xdr:row>1</xdr:row>
      <xdr:rowOff>19050</xdr:rowOff>
    </xdr:from>
    <xdr:to>
      <xdr:col>16</xdr:col>
      <xdr:colOff>590550</xdr:colOff>
      <xdr:row>1</xdr:row>
      <xdr:rowOff>190500</xdr:rowOff>
    </xdr:to>
    <xdr:pic>
      <xdr:nvPicPr>
        <xdr:cNvPr id="12" name="Picture 63" descr="C:\Users\hfreeth\AppData\Local\Microsoft\Windows\Temporary Internet Files\Content.IE5\XLHOTTUP\MM900254501[1].gif">
          <a:hlinkClick xmlns:r="http://schemas.openxmlformats.org/officeDocument/2006/relationships" r:id="rId10"/>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39975"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409575</xdr:colOff>
      <xdr:row>1</xdr:row>
      <xdr:rowOff>19050</xdr:rowOff>
    </xdr:from>
    <xdr:to>
      <xdr:col>17</xdr:col>
      <xdr:colOff>590550</xdr:colOff>
      <xdr:row>1</xdr:row>
      <xdr:rowOff>190500</xdr:rowOff>
    </xdr:to>
    <xdr:pic>
      <xdr:nvPicPr>
        <xdr:cNvPr id="13" name="Picture 63" descr="C:\Users\hfreeth\AppData\Local\Microsoft\Windows\Temporary Internet Files\Content.IE5\XLHOTTUP\MM900254501[1].gif">
          <a:hlinkClick xmlns:r="http://schemas.openxmlformats.org/officeDocument/2006/relationships" r:id="rId11"/>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649575"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390525</xdr:colOff>
      <xdr:row>9</xdr:row>
      <xdr:rowOff>19050</xdr:rowOff>
    </xdr:from>
    <xdr:ext cx="180975" cy="171450"/>
    <xdr:pic>
      <xdr:nvPicPr>
        <xdr:cNvPr id="16" name="Picture 63" descr="C:\Users\hfreeth\AppData\Local\Microsoft\Windows\Temporary Internet Files\Content.IE5\XLHOTTUP\MM900254501[1].gif">
          <a:hlinkClick xmlns:r="http://schemas.openxmlformats.org/officeDocument/2006/relationships" r:id="rId12"/>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44125"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381000</xdr:colOff>
      <xdr:row>9</xdr:row>
      <xdr:rowOff>19050</xdr:rowOff>
    </xdr:from>
    <xdr:ext cx="180975" cy="171450"/>
    <xdr:pic>
      <xdr:nvPicPr>
        <xdr:cNvPr id="17" name="Picture 63" descr="C:\Users\hfreeth\AppData\Local\Microsoft\Windows\Temporary Internet Files\Content.IE5\XLHOTTUP\MM900254501[1].gif">
          <a:hlinkClick xmlns:r="http://schemas.openxmlformats.org/officeDocument/2006/relationships" r:id="rId13"/>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74420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361950</xdr:colOff>
      <xdr:row>9</xdr:row>
      <xdr:rowOff>19050</xdr:rowOff>
    </xdr:from>
    <xdr:ext cx="180975" cy="171450"/>
    <xdr:pic>
      <xdr:nvPicPr>
        <xdr:cNvPr id="18" name="Picture 63" descr="C:\Users\hfreeth\AppData\Local\Microsoft\Windows\Temporary Internet Files\Content.IE5\XLHOTTUP\MM900254501[1].gif">
          <a:hlinkClick xmlns:r="http://schemas.openxmlformats.org/officeDocument/2006/relationships" r:id="rId14"/>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33475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400050</xdr:colOff>
      <xdr:row>9</xdr:row>
      <xdr:rowOff>19050</xdr:rowOff>
    </xdr:from>
    <xdr:ext cx="180975" cy="171450"/>
    <xdr:pic>
      <xdr:nvPicPr>
        <xdr:cNvPr id="19" name="Picture 63" descr="C:\Users\hfreeth\AppData\Local\Microsoft\Windows\Temporary Internet Files\Content.IE5\XLHOTTUP\MM900254501[1].gif">
          <a:hlinkClick xmlns:r="http://schemas.openxmlformats.org/officeDocument/2006/relationships" r:id="rId15"/>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8245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400050</xdr:colOff>
      <xdr:row>9</xdr:row>
      <xdr:rowOff>19050</xdr:rowOff>
    </xdr:from>
    <xdr:ext cx="180975" cy="171450"/>
    <xdr:pic>
      <xdr:nvPicPr>
        <xdr:cNvPr id="20" name="Picture 63" descr="C:\Users\hfreeth\AppData\Local\Microsoft\Windows\Temporary Internet Files\Content.IE5\XLHOTTUP\MM900254501[1].gif">
          <a:hlinkClick xmlns:r="http://schemas.openxmlformats.org/officeDocument/2006/relationships" r:id="rId16"/>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59205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400050</xdr:colOff>
      <xdr:row>9</xdr:row>
      <xdr:rowOff>19050</xdr:rowOff>
    </xdr:from>
    <xdr:ext cx="180975" cy="171450"/>
    <xdr:pic>
      <xdr:nvPicPr>
        <xdr:cNvPr id="21" name="Picture 63" descr="C:\Users\hfreeth\AppData\Local\Microsoft\Windows\Temporary Internet Files\Content.IE5\XLHOTTUP\MM900254501[1].gif">
          <a:hlinkClick xmlns:r="http://schemas.openxmlformats.org/officeDocument/2006/relationships" r:id="rId17"/>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20165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400050</xdr:colOff>
      <xdr:row>9</xdr:row>
      <xdr:rowOff>19050</xdr:rowOff>
    </xdr:from>
    <xdr:ext cx="180975" cy="171450"/>
    <xdr:pic>
      <xdr:nvPicPr>
        <xdr:cNvPr id="22" name="Picture 63" descr="C:\Users\hfreeth\AppData\Local\Microsoft\Windows\Temporary Internet Files\Content.IE5\XLHOTTUP\MM900254501[1].gif">
          <a:hlinkClick xmlns:r="http://schemas.openxmlformats.org/officeDocument/2006/relationships" r:id="rId18"/>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81125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16</xdr:col>
      <xdr:colOff>409575</xdr:colOff>
      <xdr:row>9</xdr:row>
      <xdr:rowOff>19050</xdr:rowOff>
    </xdr:from>
    <xdr:ext cx="180975" cy="171450"/>
    <xdr:pic>
      <xdr:nvPicPr>
        <xdr:cNvPr id="23" name="Picture 63" descr="C:\Users\hfreeth\AppData\Local\Microsoft\Windows\Temporary Internet Files\Content.IE5\XLHOTTUP\MM900254501[1].gif">
          <a:hlinkClick xmlns:r="http://schemas.openxmlformats.org/officeDocument/2006/relationships" r:id="rId19"/>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39975"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409575</xdr:colOff>
      <xdr:row>9</xdr:row>
      <xdr:rowOff>19050</xdr:rowOff>
    </xdr:from>
    <xdr:ext cx="180975" cy="171450"/>
    <xdr:pic>
      <xdr:nvPicPr>
        <xdr:cNvPr id="24" name="Picture 63" descr="C:\Users\hfreeth\AppData\Local\Microsoft\Windows\Temporary Internet Files\Content.IE5\XLHOTTUP\MM900254501[1].gif">
          <a:hlinkClick xmlns:r="http://schemas.openxmlformats.org/officeDocument/2006/relationships" r:id="rId20"/>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649575"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38100</xdr:colOff>
      <xdr:row>0</xdr:row>
      <xdr:rowOff>80962</xdr:rowOff>
    </xdr:from>
    <xdr:to>
      <xdr:col>7</xdr:col>
      <xdr:colOff>9526</xdr:colOff>
      <xdr:row>17</xdr:row>
      <xdr:rowOff>114301</xdr:rowOff>
    </xdr:to>
    <xdr:graphicFrame macro="">
      <xdr:nvGraphicFramePr>
        <xdr:cNvPr id="25" name="Chart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oneCellAnchor>
    <xdr:from>
      <xdr:col>18</xdr:col>
      <xdr:colOff>409575</xdr:colOff>
      <xdr:row>1</xdr:row>
      <xdr:rowOff>19050</xdr:rowOff>
    </xdr:from>
    <xdr:ext cx="180975" cy="171450"/>
    <xdr:pic>
      <xdr:nvPicPr>
        <xdr:cNvPr id="26" name="Picture 63" descr="C:\Users\hfreeth\AppData\Local\Microsoft\Windows\Temporary Internet Files\Content.IE5\XLHOTTUP\MM900254501[1].gif">
          <a:hlinkClick xmlns:r="http://schemas.openxmlformats.org/officeDocument/2006/relationships" r:id="rId22"/>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772775"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19</xdr:col>
      <xdr:colOff>409575</xdr:colOff>
      <xdr:row>1</xdr:row>
      <xdr:rowOff>19050</xdr:rowOff>
    </xdr:from>
    <xdr:ext cx="180975" cy="171450"/>
    <xdr:pic>
      <xdr:nvPicPr>
        <xdr:cNvPr id="27" name="Picture 63" descr="C:\Users\hfreeth\AppData\Local\Microsoft\Windows\Temporary Internet Files\Content.IE5\XLHOTTUP\MM900254501[1].gif">
          <a:hlinkClick xmlns:r="http://schemas.openxmlformats.org/officeDocument/2006/relationships" r:id="rId23"/>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382375"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390525</xdr:colOff>
      <xdr:row>9</xdr:row>
      <xdr:rowOff>19050</xdr:rowOff>
    </xdr:from>
    <xdr:ext cx="180975" cy="171450"/>
    <xdr:pic>
      <xdr:nvPicPr>
        <xdr:cNvPr id="29" name="Picture 63" descr="C:\Users\hfreeth\AppData\Local\Microsoft\Windows\Temporary Internet Files\Content.IE5\XLHOTTUP\MM900254501[1].gif">
          <a:hlinkClick xmlns:r="http://schemas.openxmlformats.org/officeDocument/2006/relationships" r:id="rId12"/>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76925"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381000</xdr:colOff>
      <xdr:row>9</xdr:row>
      <xdr:rowOff>19050</xdr:rowOff>
    </xdr:from>
    <xdr:ext cx="180975" cy="171450"/>
    <xdr:pic>
      <xdr:nvPicPr>
        <xdr:cNvPr id="30" name="Picture 63" descr="C:\Users\hfreeth\AppData\Local\Microsoft\Windows\Temporary Internet Files\Content.IE5\XLHOTTUP\MM900254501[1].gif">
          <a:hlinkClick xmlns:r="http://schemas.openxmlformats.org/officeDocument/2006/relationships" r:id="rId13"/>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7700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361950</xdr:colOff>
      <xdr:row>9</xdr:row>
      <xdr:rowOff>19050</xdr:rowOff>
    </xdr:from>
    <xdr:ext cx="180975" cy="171450"/>
    <xdr:pic>
      <xdr:nvPicPr>
        <xdr:cNvPr id="31" name="Picture 63" descr="C:\Users\hfreeth\AppData\Local\Microsoft\Windows\Temporary Internet Files\Content.IE5\XLHOTTUP\MM900254501[1].gif">
          <a:hlinkClick xmlns:r="http://schemas.openxmlformats.org/officeDocument/2006/relationships" r:id="rId14"/>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6755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400050</xdr:colOff>
      <xdr:row>9</xdr:row>
      <xdr:rowOff>19050</xdr:rowOff>
    </xdr:from>
    <xdr:ext cx="180975" cy="171450"/>
    <xdr:pic>
      <xdr:nvPicPr>
        <xdr:cNvPr id="32" name="Picture 63" descr="C:\Users\hfreeth\AppData\Local\Microsoft\Windows\Temporary Internet Files\Content.IE5\XLHOTTUP\MM900254501[1].gif">
          <a:hlinkClick xmlns:r="http://schemas.openxmlformats.org/officeDocument/2006/relationships" r:id="rId15"/>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1525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400050</xdr:colOff>
      <xdr:row>9</xdr:row>
      <xdr:rowOff>19050</xdr:rowOff>
    </xdr:from>
    <xdr:ext cx="180975" cy="171450"/>
    <xdr:pic>
      <xdr:nvPicPr>
        <xdr:cNvPr id="33" name="Picture 63" descr="C:\Users\hfreeth\AppData\Local\Microsoft\Windows\Temporary Internet Files\Content.IE5\XLHOTTUP\MM900254501[1].gif">
          <a:hlinkClick xmlns:r="http://schemas.openxmlformats.org/officeDocument/2006/relationships" r:id="rId16"/>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2485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400050</xdr:colOff>
      <xdr:row>9</xdr:row>
      <xdr:rowOff>19050</xdr:rowOff>
    </xdr:from>
    <xdr:ext cx="180975" cy="171450"/>
    <xdr:pic>
      <xdr:nvPicPr>
        <xdr:cNvPr id="34" name="Picture 63" descr="C:\Users\hfreeth\AppData\Local\Microsoft\Windows\Temporary Internet Files\Content.IE5\XLHOTTUP\MM900254501[1].gif">
          <a:hlinkClick xmlns:r="http://schemas.openxmlformats.org/officeDocument/2006/relationships" r:id="rId17"/>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3445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400050</xdr:colOff>
      <xdr:row>9</xdr:row>
      <xdr:rowOff>19050</xdr:rowOff>
    </xdr:from>
    <xdr:ext cx="180975" cy="171450"/>
    <xdr:pic>
      <xdr:nvPicPr>
        <xdr:cNvPr id="35" name="Picture 63" descr="C:\Users\hfreeth\AppData\Local\Microsoft\Windows\Temporary Internet Files\Content.IE5\XLHOTTUP\MM900254501[1].gif">
          <a:hlinkClick xmlns:r="http://schemas.openxmlformats.org/officeDocument/2006/relationships" r:id="rId18"/>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4405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16</xdr:col>
      <xdr:colOff>409575</xdr:colOff>
      <xdr:row>9</xdr:row>
      <xdr:rowOff>19050</xdr:rowOff>
    </xdr:from>
    <xdr:ext cx="180975" cy="171450"/>
    <xdr:pic>
      <xdr:nvPicPr>
        <xdr:cNvPr id="36" name="Picture 63" descr="C:\Users\hfreeth\AppData\Local\Microsoft\Windows\Temporary Internet Files\Content.IE5\XLHOTTUP\MM900254501[1].gif">
          <a:hlinkClick xmlns:r="http://schemas.openxmlformats.org/officeDocument/2006/relationships" r:id="rId19"/>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63175"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409575</xdr:colOff>
      <xdr:row>9</xdr:row>
      <xdr:rowOff>19050</xdr:rowOff>
    </xdr:from>
    <xdr:ext cx="180975" cy="171450"/>
    <xdr:pic>
      <xdr:nvPicPr>
        <xdr:cNvPr id="37" name="Picture 63" descr="C:\Users\hfreeth\AppData\Local\Microsoft\Windows\Temporary Internet Files\Content.IE5\XLHOTTUP\MM900254501[1].gif">
          <a:hlinkClick xmlns:r="http://schemas.openxmlformats.org/officeDocument/2006/relationships" r:id="rId20"/>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772775"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18</xdr:col>
      <xdr:colOff>409575</xdr:colOff>
      <xdr:row>9</xdr:row>
      <xdr:rowOff>19050</xdr:rowOff>
    </xdr:from>
    <xdr:ext cx="180975" cy="171450"/>
    <xdr:pic>
      <xdr:nvPicPr>
        <xdr:cNvPr id="38" name="Picture 63" descr="C:\Users\hfreeth\AppData\Local\Microsoft\Windows\Temporary Internet Files\Content.IE5\XLHOTTUP\MM900254501[1].gif">
          <a:hlinkClick xmlns:r="http://schemas.openxmlformats.org/officeDocument/2006/relationships" r:id="rId20"/>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382375"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19</xdr:col>
      <xdr:colOff>409575</xdr:colOff>
      <xdr:row>9</xdr:row>
      <xdr:rowOff>19050</xdr:rowOff>
    </xdr:from>
    <xdr:ext cx="180975" cy="171450"/>
    <xdr:pic>
      <xdr:nvPicPr>
        <xdr:cNvPr id="39" name="Picture 63" descr="C:\Users\hfreeth\AppData\Local\Microsoft\Windows\Temporary Internet Files\Content.IE5\XLHOTTUP\MM900254501[1].gif">
          <a:hlinkClick xmlns:r="http://schemas.openxmlformats.org/officeDocument/2006/relationships" r:id="rId20"/>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91975"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390525</xdr:colOff>
      <xdr:row>9</xdr:row>
      <xdr:rowOff>19050</xdr:rowOff>
    </xdr:from>
    <xdr:ext cx="180975" cy="171450"/>
    <xdr:pic>
      <xdr:nvPicPr>
        <xdr:cNvPr id="41" name="Picture 63" descr="C:\Users\hfreeth\AppData\Local\Microsoft\Windows\Temporary Internet Files\Content.IE5\XLHOTTUP\MM900254501[1].gif">
          <a:hlinkClick xmlns:r="http://schemas.openxmlformats.org/officeDocument/2006/relationships" r:id="rId23"/>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76925"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381000</xdr:colOff>
      <xdr:row>9</xdr:row>
      <xdr:rowOff>19050</xdr:rowOff>
    </xdr:from>
    <xdr:ext cx="180975" cy="171450"/>
    <xdr:pic>
      <xdr:nvPicPr>
        <xdr:cNvPr id="42" name="Picture 63" descr="C:\Users\hfreeth\AppData\Local\Microsoft\Windows\Temporary Internet Files\Content.IE5\XLHOTTUP\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7700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361950</xdr:colOff>
      <xdr:row>9</xdr:row>
      <xdr:rowOff>19050</xdr:rowOff>
    </xdr:from>
    <xdr:ext cx="180975" cy="171450"/>
    <xdr:pic>
      <xdr:nvPicPr>
        <xdr:cNvPr id="43" name="Picture 63" descr="C:\Users\hfreeth\AppData\Local\Microsoft\Windows\Temporary Internet Files\Content.IE5\XLHOTTUP\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6755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400050</xdr:colOff>
      <xdr:row>9</xdr:row>
      <xdr:rowOff>19050</xdr:rowOff>
    </xdr:from>
    <xdr:ext cx="180975" cy="171450"/>
    <xdr:pic>
      <xdr:nvPicPr>
        <xdr:cNvPr id="44" name="Picture 63" descr="C:\Users\hfreeth\AppData\Local\Microsoft\Windows\Temporary Internet Files\Content.IE5\XLHOTTUP\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1525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400050</xdr:colOff>
      <xdr:row>9</xdr:row>
      <xdr:rowOff>19050</xdr:rowOff>
    </xdr:from>
    <xdr:ext cx="180975" cy="171450"/>
    <xdr:pic>
      <xdr:nvPicPr>
        <xdr:cNvPr id="45" name="Picture 63" descr="C:\Users\hfreeth\AppData\Local\Microsoft\Windows\Temporary Internet Files\Content.IE5\XLHOTTUP\MM900254501[1].gif">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2485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400050</xdr:colOff>
      <xdr:row>9</xdr:row>
      <xdr:rowOff>19050</xdr:rowOff>
    </xdr:from>
    <xdr:ext cx="180975" cy="171450"/>
    <xdr:pic>
      <xdr:nvPicPr>
        <xdr:cNvPr id="46" name="Picture 63" descr="C:\Users\hfreeth\AppData\Local\Microsoft\Windows\Temporary Internet Files\Content.IE5\XLHOTTUP\MM900254501[1].gif">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3445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400050</xdr:colOff>
      <xdr:row>9</xdr:row>
      <xdr:rowOff>19050</xdr:rowOff>
    </xdr:from>
    <xdr:ext cx="180975" cy="171450"/>
    <xdr:pic>
      <xdr:nvPicPr>
        <xdr:cNvPr id="47" name="Picture 63" descr="C:\Users\hfreeth\AppData\Local\Microsoft\Windows\Temporary Internet Files\Content.IE5\XLHOTTUP\MM900254501[1].gif">
          <a:hlinkClick xmlns:r="http://schemas.openxmlformats.org/officeDocument/2006/relationships" r:id="rId7"/>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4405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16</xdr:col>
      <xdr:colOff>409575</xdr:colOff>
      <xdr:row>9</xdr:row>
      <xdr:rowOff>19050</xdr:rowOff>
    </xdr:from>
    <xdr:ext cx="180975" cy="171450"/>
    <xdr:pic>
      <xdr:nvPicPr>
        <xdr:cNvPr id="48" name="Picture 63" descr="C:\Users\hfreeth\AppData\Local\Microsoft\Windows\Temporary Internet Files\Content.IE5\XLHOTTUP\MM900254501[1].gif">
          <a:hlinkClick xmlns:r="http://schemas.openxmlformats.org/officeDocument/2006/relationships" r:id="rId8"/>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63175"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409575</xdr:colOff>
      <xdr:row>9</xdr:row>
      <xdr:rowOff>19050</xdr:rowOff>
    </xdr:from>
    <xdr:ext cx="180975" cy="171450"/>
    <xdr:pic>
      <xdr:nvPicPr>
        <xdr:cNvPr id="49" name="Picture 63" descr="C:\Users\hfreeth\AppData\Local\Microsoft\Windows\Temporary Internet Files\Content.IE5\XLHOTTUP\MM900254501[1].gif">
          <a:hlinkClick xmlns:r="http://schemas.openxmlformats.org/officeDocument/2006/relationships" r:id="rId9"/>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772775"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18</xdr:col>
      <xdr:colOff>409575</xdr:colOff>
      <xdr:row>9</xdr:row>
      <xdr:rowOff>19050</xdr:rowOff>
    </xdr:from>
    <xdr:ext cx="180975" cy="171450"/>
    <xdr:pic>
      <xdr:nvPicPr>
        <xdr:cNvPr id="50" name="Picture 63" descr="C:\Users\hfreeth\AppData\Local\Microsoft\Windows\Temporary Internet Files\Content.IE5\XLHOTTUP\MM900254501[1].gif">
          <a:hlinkClick xmlns:r="http://schemas.openxmlformats.org/officeDocument/2006/relationships" r:id="rId10"/>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382375"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19</xdr:col>
      <xdr:colOff>409575</xdr:colOff>
      <xdr:row>9</xdr:row>
      <xdr:rowOff>19050</xdr:rowOff>
    </xdr:from>
    <xdr:ext cx="180975" cy="171450"/>
    <xdr:pic>
      <xdr:nvPicPr>
        <xdr:cNvPr id="51" name="Picture 63" descr="C:\Users\hfreeth\AppData\Local\Microsoft\Windows\Temporary Internet Files\Content.IE5\XLHOTTUP\MM900254501[1].gif">
          <a:hlinkClick xmlns:r="http://schemas.openxmlformats.org/officeDocument/2006/relationships" r:id="rId11"/>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91975"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400050</xdr:colOff>
      <xdr:row>9</xdr:row>
      <xdr:rowOff>19050</xdr:rowOff>
    </xdr:from>
    <xdr:ext cx="180975" cy="171450"/>
    <xdr:pic>
      <xdr:nvPicPr>
        <xdr:cNvPr id="52" name="Picture 63" descr="C:\Users\hfreeth\AppData\Local\Microsoft\Windows\Temporary Internet Files\Content.IE5\XLHOTTUP\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7680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390525</xdr:colOff>
      <xdr:row>9</xdr:row>
      <xdr:rowOff>19050</xdr:rowOff>
    </xdr:from>
    <xdr:ext cx="180975" cy="171450"/>
    <xdr:pic>
      <xdr:nvPicPr>
        <xdr:cNvPr id="53" name="Picture 63" descr="C:\Users\hfreeth\AppData\Local\Microsoft\Windows\Temporary Internet Files\Content.IE5\XLHOTTUP\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76875"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381000</xdr:colOff>
      <xdr:row>9</xdr:row>
      <xdr:rowOff>19050</xdr:rowOff>
    </xdr:from>
    <xdr:ext cx="180975" cy="171450"/>
    <xdr:pic>
      <xdr:nvPicPr>
        <xdr:cNvPr id="54" name="Picture 63" descr="C:\Users\hfreeth\AppData\Local\Microsoft\Windows\Temporary Internet Files\Content.IE5\XLHOTTUP\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7695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361950</xdr:colOff>
      <xdr:row>9</xdr:row>
      <xdr:rowOff>19050</xdr:rowOff>
    </xdr:from>
    <xdr:ext cx="180975" cy="171450"/>
    <xdr:pic>
      <xdr:nvPicPr>
        <xdr:cNvPr id="55" name="Picture 63" descr="C:\Users\hfreeth\AppData\Local\Microsoft\Windows\Temporary Internet Files\Content.IE5\XLHOTTUP\MM900254501[1].gif">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400050</xdr:colOff>
      <xdr:row>9</xdr:row>
      <xdr:rowOff>19050</xdr:rowOff>
    </xdr:from>
    <xdr:ext cx="180975" cy="171450"/>
    <xdr:pic>
      <xdr:nvPicPr>
        <xdr:cNvPr id="56" name="Picture 63" descr="C:\Users\hfreeth\AppData\Local\Microsoft\Windows\Temporary Internet Files\Content.IE5\XLHOTTUP\MM900254501[1].gif">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1520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400050</xdr:colOff>
      <xdr:row>9</xdr:row>
      <xdr:rowOff>19050</xdr:rowOff>
    </xdr:from>
    <xdr:ext cx="180975" cy="171450"/>
    <xdr:pic>
      <xdr:nvPicPr>
        <xdr:cNvPr id="57" name="Picture 63" descr="C:\Users\hfreeth\AppData\Local\Microsoft\Windows\Temporary Internet Files\Content.IE5\XLHOTTUP\MM900254501[1].gif">
          <a:hlinkClick xmlns:r="http://schemas.openxmlformats.org/officeDocument/2006/relationships" r:id="rId7"/>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2480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400050</xdr:colOff>
      <xdr:row>9</xdr:row>
      <xdr:rowOff>19050</xdr:rowOff>
    </xdr:from>
    <xdr:ext cx="180975" cy="171450"/>
    <xdr:pic>
      <xdr:nvPicPr>
        <xdr:cNvPr id="58" name="Picture 63" descr="C:\Users\hfreeth\AppData\Local\Microsoft\Windows\Temporary Internet Files\Content.IE5\XLHOTTUP\MM900254501[1].gif">
          <a:hlinkClick xmlns:r="http://schemas.openxmlformats.org/officeDocument/2006/relationships" r:id="rId8"/>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3440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400050</xdr:colOff>
      <xdr:row>9</xdr:row>
      <xdr:rowOff>19050</xdr:rowOff>
    </xdr:from>
    <xdr:ext cx="180975" cy="171450"/>
    <xdr:pic>
      <xdr:nvPicPr>
        <xdr:cNvPr id="59" name="Picture 63" descr="C:\Users\hfreeth\AppData\Local\Microsoft\Windows\Temporary Internet Files\Content.IE5\XLHOTTUP\MM900254501[1].gif">
          <a:hlinkClick xmlns:r="http://schemas.openxmlformats.org/officeDocument/2006/relationships" r:id="rId9"/>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16</xdr:col>
      <xdr:colOff>409575</xdr:colOff>
      <xdr:row>9</xdr:row>
      <xdr:rowOff>19050</xdr:rowOff>
    </xdr:from>
    <xdr:ext cx="180975" cy="171450"/>
    <xdr:pic>
      <xdr:nvPicPr>
        <xdr:cNvPr id="60" name="Picture 63" descr="C:\Users\hfreeth\AppData\Local\Microsoft\Windows\Temporary Internet Files\Content.IE5\XLHOTTUP\MM900254501[1].gif">
          <a:hlinkClick xmlns:r="http://schemas.openxmlformats.org/officeDocument/2006/relationships" r:id="rId10"/>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763125"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17</xdr:col>
      <xdr:colOff>409575</xdr:colOff>
      <xdr:row>9</xdr:row>
      <xdr:rowOff>19050</xdr:rowOff>
    </xdr:from>
    <xdr:ext cx="180975" cy="171450"/>
    <xdr:pic>
      <xdr:nvPicPr>
        <xdr:cNvPr id="61" name="Picture 63" descr="C:\Users\hfreeth\AppData\Local\Microsoft\Windows\Temporary Internet Files\Content.IE5\XLHOTTUP\MM900254501[1].gif">
          <a:hlinkClick xmlns:r="http://schemas.openxmlformats.org/officeDocument/2006/relationships" r:id="rId11"/>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372725"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18</xdr:col>
      <xdr:colOff>409575</xdr:colOff>
      <xdr:row>9</xdr:row>
      <xdr:rowOff>19050</xdr:rowOff>
    </xdr:from>
    <xdr:ext cx="180975" cy="171450"/>
    <xdr:pic>
      <xdr:nvPicPr>
        <xdr:cNvPr id="62" name="Picture 63" descr="C:\Users\hfreeth\AppData\Local\Microsoft\Windows\Temporary Internet Files\Content.IE5\XLHOTTUP\MM900254501[1].gif">
          <a:hlinkClick xmlns:r="http://schemas.openxmlformats.org/officeDocument/2006/relationships" r:id="rId22"/>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982325"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19</xdr:col>
      <xdr:colOff>409575</xdr:colOff>
      <xdr:row>9</xdr:row>
      <xdr:rowOff>19050</xdr:rowOff>
    </xdr:from>
    <xdr:ext cx="180975" cy="171450"/>
    <xdr:pic>
      <xdr:nvPicPr>
        <xdr:cNvPr id="63" name="Picture 63" descr="C:\Users\hfreeth\AppData\Local\Microsoft\Windows\Temporary Internet Files\Content.IE5\XLHOTTUP\MM900254501[1].gif">
          <a:hlinkClick xmlns:r="http://schemas.openxmlformats.org/officeDocument/2006/relationships" r:id="rId23"/>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591925"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cepod-fs1\intranet\RESOURCES\Audit%20tools\2017%20NIV\NIV%20Audit%20Tool%2014%20Sep%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Instructions"/>
      <sheetName val="answer sheet"/>
      <sheetName val="Recommendations"/>
      <sheetName val="Audit Tool"/>
      <sheetName val="answer_sheet"/>
      <sheetName val="Summary"/>
    </sheetNames>
    <sheetDataSet>
      <sheetData sheetId="0" refreshError="1"/>
      <sheetData sheetId="1" refreshError="1"/>
      <sheetData sheetId="2">
        <row r="3">
          <cell r="A3" t="str">
            <v>Yes</v>
          </cell>
        </row>
        <row r="4">
          <cell r="A4" t="str">
            <v>No</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ncepod.org.uk/2018ahf.html" TargetMode="External"/><Relationship Id="rId1" Type="http://schemas.openxmlformats.org/officeDocument/2006/relationships/hyperlink" Target="mailto:info@ncepod.org.uk"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6"/>
  <sheetViews>
    <sheetView tabSelected="1" workbookViewId="0">
      <selection activeCell="B13" sqref="B13:D13"/>
    </sheetView>
  </sheetViews>
  <sheetFormatPr defaultRowHeight="15" x14ac:dyDescent="0.25"/>
  <cols>
    <col min="1" max="1" width="55.42578125" style="2" customWidth="1"/>
    <col min="2" max="2" width="80.7109375" style="2" customWidth="1"/>
    <col min="3" max="16384" width="9.140625" style="2"/>
  </cols>
  <sheetData>
    <row r="1" spans="2:4" x14ac:dyDescent="0.25">
      <c r="B1" s="1"/>
    </row>
    <row r="2" spans="2:4" x14ac:dyDescent="0.25">
      <c r="B2" s="1"/>
    </row>
    <row r="3" spans="2:4" x14ac:dyDescent="0.25">
      <c r="B3" s="1"/>
    </row>
    <row r="4" spans="2:4" x14ac:dyDescent="0.25">
      <c r="B4" s="3"/>
    </row>
    <row r="5" spans="2:4" ht="18.75" x14ac:dyDescent="0.3">
      <c r="B5" s="4" t="s">
        <v>72</v>
      </c>
    </row>
    <row r="6" spans="2:4" ht="18.75" x14ac:dyDescent="0.3">
      <c r="B6" s="5" t="s">
        <v>0</v>
      </c>
    </row>
    <row r="7" spans="2:4" x14ac:dyDescent="0.25">
      <c r="B7" s="1"/>
    </row>
    <row r="8" spans="2:4" ht="78" customHeight="1" x14ac:dyDescent="0.25">
      <c r="B8" s="124" t="s">
        <v>142</v>
      </c>
      <c r="C8" s="125"/>
      <c r="D8" s="125"/>
    </row>
    <row r="9" spans="2:4" x14ac:dyDescent="0.25">
      <c r="B9" s="6" t="s">
        <v>1</v>
      </c>
    </row>
    <row r="10" spans="2:4" ht="15.75" customHeight="1" x14ac:dyDescent="0.25"/>
    <row r="11" spans="2:4" ht="58.5" customHeight="1" x14ac:dyDescent="0.25">
      <c r="B11" s="126" t="s">
        <v>153</v>
      </c>
      <c r="C11" s="125"/>
      <c r="D11" s="125"/>
    </row>
    <row r="13" spans="2:4" x14ac:dyDescent="0.25">
      <c r="B13" s="124" t="s">
        <v>2</v>
      </c>
      <c r="C13" s="127"/>
      <c r="D13" s="127"/>
    </row>
    <row r="15" spans="2:4" ht="28.5" customHeight="1" x14ac:dyDescent="0.25">
      <c r="B15" s="124" t="s">
        <v>143</v>
      </c>
      <c r="C15" s="127"/>
      <c r="D15" s="127"/>
    </row>
    <row r="16" spans="2:4" x14ac:dyDescent="0.25">
      <c r="B16" s="40" t="s">
        <v>75</v>
      </c>
    </row>
  </sheetData>
  <mergeCells count="4">
    <mergeCell ref="B8:D8"/>
    <mergeCell ref="B11:D11"/>
    <mergeCell ref="B13:D13"/>
    <mergeCell ref="B15:D15"/>
  </mergeCells>
  <hyperlinks>
    <hyperlink ref="B9" r:id="rId1"/>
    <hyperlink ref="B16" r:id="rId2"/>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workbookViewId="0">
      <selection activeCell="A25" sqref="A25"/>
    </sheetView>
  </sheetViews>
  <sheetFormatPr defaultRowHeight="15" x14ac:dyDescent="0.25"/>
  <cols>
    <col min="1" max="1" width="140.140625" style="2" customWidth="1"/>
    <col min="2" max="16384" width="9.140625" style="2"/>
  </cols>
  <sheetData>
    <row r="1" spans="1:1" ht="18.75" x14ac:dyDescent="0.3">
      <c r="A1" s="8" t="s">
        <v>3</v>
      </c>
    </row>
    <row r="3" spans="1:1" ht="45" x14ac:dyDescent="0.25">
      <c r="A3" s="9" t="s">
        <v>68</v>
      </c>
    </row>
    <row r="4" spans="1:1" x14ac:dyDescent="0.25">
      <c r="A4" s="9"/>
    </row>
    <row r="5" spans="1:1" x14ac:dyDescent="0.25">
      <c r="A5" s="2" t="s">
        <v>73</v>
      </c>
    </row>
    <row r="7" spans="1:1" x14ac:dyDescent="0.25">
      <c r="A7" s="10" t="s">
        <v>4</v>
      </c>
    </row>
    <row r="8" spans="1:1" x14ac:dyDescent="0.25">
      <c r="A8" s="11" t="s">
        <v>5</v>
      </c>
    </row>
    <row r="9" spans="1:1" x14ac:dyDescent="0.25">
      <c r="A9" s="11" t="s">
        <v>60</v>
      </c>
    </row>
    <row r="10" spans="1:1" ht="30" x14ac:dyDescent="0.25">
      <c r="A10" s="12" t="s">
        <v>6</v>
      </c>
    </row>
    <row r="11" spans="1:1" x14ac:dyDescent="0.25">
      <c r="A11" s="13" t="s">
        <v>7</v>
      </c>
    </row>
    <row r="12" spans="1:1" x14ac:dyDescent="0.25">
      <c r="A12" s="13"/>
    </row>
    <row r="13" spans="1:1" ht="30" x14ac:dyDescent="0.25">
      <c r="A13" s="7" t="s">
        <v>61</v>
      </c>
    </row>
    <row r="15" spans="1:1" x14ac:dyDescent="0.25">
      <c r="A15" s="2" t="s">
        <v>8</v>
      </c>
    </row>
    <row r="17" spans="1:1" ht="30" x14ac:dyDescent="0.25">
      <c r="A17" s="9" t="s">
        <v>62</v>
      </c>
    </row>
    <row r="19" spans="1:1" x14ac:dyDescent="0.25">
      <c r="A19" s="2" t="s">
        <v>76</v>
      </c>
    </row>
    <row r="21" spans="1:1" x14ac:dyDescent="0.25">
      <c r="A21" s="14" t="s">
        <v>44</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8"/>
  <sheetViews>
    <sheetView workbookViewId="0">
      <pane ySplit="7" topLeftCell="A8" activePane="bottomLeft" state="frozen"/>
      <selection pane="bottomLeft" activeCell="A13" sqref="A13"/>
    </sheetView>
  </sheetViews>
  <sheetFormatPr defaultRowHeight="15.75" x14ac:dyDescent="0.25"/>
  <cols>
    <col min="1" max="1" width="33.85546875" style="55" customWidth="1"/>
    <col min="2" max="2" width="20" style="52" customWidth="1"/>
    <col min="3" max="3" width="10" style="52" customWidth="1"/>
    <col min="4" max="4" width="17.5703125" style="52" bestFit="1" customWidth="1"/>
    <col min="5" max="5" width="19.7109375" style="52" customWidth="1"/>
    <col min="6" max="6" width="15.140625" style="52" customWidth="1"/>
    <col min="7" max="7" width="33" style="52" customWidth="1"/>
    <col min="8" max="8" width="60.42578125" style="52" customWidth="1"/>
    <col min="9" max="9" width="30.42578125" style="52" customWidth="1"/>
    <col min="10" max="10" width="36.28515625" style="52" customWidth="1"/>
    <col min="11" max="11" width="53.42578125" style="52" customWidth="1"/>
    <col min="12" max="12" width="31" style="52" bestFit="1" customWidth="1"/>
    <col min="13" max="13" width="31" style="52" customWidth="1"/>
    <col min="14" max="15" width="27.42578125" style="52" customWidth="1"/>
    <col min="16" max="16" width="24.85546875" style="52" customWidth="1"/>
    <col min="17" max="17" width="24.42578125" style="52" customWidth="1"/>
    <col min="18" max="18" width="26" style="52" customWidth="1"/>
    <col min="19" max="19" width="25.5703125" style="112" customWidth="1"/>
    <col min="20" max="20" width="30.85546875" style="52" customWidth="1"/>
    <col min="21" max="21" width="29.85546875" style="52" customWidth="1"/>
    <col min="22" max="22" width="29.5703125" style="52" customWidth="1"/>
    <col min="23" max="24" width="9.140625" style="82"/>
    <col min="25" max="16384" width="9.140625" style="52"/>
  </cols>
  <sheetData>
    <row r="1" spans="1:24" s="57" customFormat="1" x14ac:dyDescent="0.25">
      <c r="A1" s="128" t="s">
        <v>74</v>
      </c>
      <c r="B1" s="55"/>
      <c r="C1" s="55"/>
      <c r="D1" s="55"/>
      <c r="E1" s="55"/>
      <c r="F1" s="55"/>
      <c r="G1" s="55"/>
      <c r="H1" s="55"/>
      <c r="I1" s="55"/>
      <c r="J1" s="55"/>
      <c r="K1" s="55"/>
      <c r="L1" s="55"/>
      <c r="M1" s="55"/>
      <c r="N1" s="55"/>
      <c r="O1" s="55"/>
      <c r="P1" s="55"/>
      <c r="Q1" s="55"/>
      <c r="R1" s="55"/>
      <c r="S1" s="55"/>
      <c r="T1" s="55"/>
      <c r="U1" s="55"/>
      <c r="V1" s="55"/>
    </row>
    <row r="2" spans="1:24" s="57" customFormat="1" ht="16.5" thickBot="1" x14ac:dyDescent="0.3">
      <c r="A2" s="129"/>
      <c r="B2" s="86"/>
      <c r="C2" s="55"/>
      <c r="D2" s="55"/>
      <c r="E2" s="55"/>
      <c r="F2" s="55"/>
      <c r="G2" s="55"/>
      <c r="H2" s="55"/>
      <c r="I2" s="55"/>
      <c r="J2" s="55"/>
      <c r="K2" s="55"/>
      <c r="L2" s="55"/>
      <c r="M2" s="55"/>
      <c r="N2" s="55"/>
      <c r="O2" s="55"/>
      <c r="P2" s="55"/>
      <c r="Q2" s="55"/>
      <c r="R2" s="55"/>
      <c r="S2" s="55"/>
      <c r="T2" s="55"/>
      <c r="U2" s="55"/>
      <c r="V2" s="55"/>
    </row>
    <row r="3" spans="1:24" ht="16.5" thickBot="1" x14ac:dyDescent="0.3">
      <c r="A3" s="87" t="s">
        <v>63</v>
      </c>
      <c r="B3" s="130"/>
      <c r="C3" s="130"/>
      <c r="D3" s="144"/>
      <c r="E3" s="133"/>
      <c r="F3" s="74"/>
      <c r="G3" s="88" t="s">
        <v>66</v>
      </c>
      <c r="H3" s="88" t="s">
        <v>67</v>
      </c>
      <c r="I3" s="75" t="s">
        <v>93</v>
      </c>
      <c r="J3" s="75" t="s">
        <v>70</v>
      </c>
      <c r="K3" s="75" t="s">
        <v>94</v>
      </c>
      <c r="L3" s="139" t="s">
        <v>95</v>
      </c>
      <c r="M3" s="131"/>
      <c r="N3" s="75" t="s">
        <v>96</v>
      </c>
      <c r="O3" s="132" t="s">
        <v>97</v>
      </c>
      <c r="P3" s="141"/>
      <c r="Q3" s="133"/>
      <c r="R3" s="88" t="s">
        <v>98</v>
      </c>
      <c r="S3" s="132" t="s">
        <v>99</v>
      </c>
      <c r="T3" s="133"/>
      <c r="U3" s="88" t="s">
        <v>100</v>
      </c>
      <c r="V3" s="88" t="s">
        <v>101</v>
      </c>
    </row>
    <row r="4" spans="1:24" ht="45" customHeight="1" thickBot="1" x14ac:dyDescent="0.3">
      <c r="A4" s="89"/>
      <c r="B4" s="140" t="s">
        <v>30</v>
      </c>
      <c r="C4" s="140"/>
      <c r="D4" s="142" t="s">
        <v>138</v>
      </c>
      <c r="E4" s="143"/>
      <c r="F4" s="90"/>
      <c r="G4" s="135" t="s">
        <v>91</v>
      </c>
      <c r="H4" s="136"/>
      <c r="I4" s="75"/>
      <c r="J4" s="74"/>
      <c r="K4" s="74"/>
      <c r="L4" s="137" t="s">
        <v>92</v>
      </c>
      <c r="M4" s="138"/>
      <c r="N4" s="75"/>
      <c r="O4" s="75"/>
      <c r="P4" s="130" t="s">
        <v>154</v>
      </c>
      <c r="Q4" s="131"/>
      <c r="R4" s="91"/>
      <c r="S4" s="134"/>
      <c r="T4" s="133"/>
      <c r="U4" s="91"/>
      <c r="V4" s="91"/>
    </row>
    <row r="5" spans="1:24" x14ac:dyDescent="0.25">
      <c r="A5" s="92" t="s">
        <v>48</v>
      </c>
      <c r="B5" s="93">
        <v>1</v>
      </c>
      <c r="C5" s="94">
        <v>2</v>
      </c>
      <c r="D5" s="93" t="s">
        <v>46</v>
      </c>
      <c r="E5" s="94" t="s">
        <v>47</v>
      </c>
      <c r="F5" s="95">
        <v>4</v>
      </c>
      <c r="G5" s="67">
        <v>5</v>
      </c>
      <c r="H5" s="68">
        <v>6</v>
      </c>
      <c r="I5" s="96">
        <v>7</v>
      </c>
      <c r="J5" s="97">
        <v>8</v>
      </c>
      <c r="K5" s="66">
        <v>9</v>
      </c>
      <c r="L5" s="98" t="s">
        <v>103</v>
      </c>
      <c r="M5" s="98" t="s">
        <v>104</v>
      </c>
      <c r="N5" s="65">
        <v>11</v>
      </c>
      <c r="O5" s="98" t="s">
        <v>105</v>
      </c>
      <c r="P5" s="98" t="s">
        <v>106</v>
      </c>
      <c r="Q5" s="65" t="s">
        <v>107</v>
      </c>
      <c r="R5" s="66">
        <v>13</v>
      </c>
      <c r="S5" s="109" t="s">
        <v>108</v>
      </c>
      <c r="T5" s="97" t="s">
        <v>109</v>
      </c>
      <c r="U5" s="97">
        <v>15</v>
      </c>
      <c r="V5" s="94">
        <v>16</v>
      </c>
      <c r="W5" s="52"/>
      <c r="X5" s="52"/>
    </row>
    <row r="6" spans="1:24" s="81" customFormat="1" ht="78.75" x14ac:dyDescent="0.25">
      <c r="A6" s="80"/>
      <c r="B6" s="54" t="s">
        <v>102</v>
      </c>
      <c r="C6" s="54" t="s">
        <v>31</v>
      </c>
      <c r="D6" s="54" t="s">
        <v>32</v>
      </c>
      <c r="E6" s="54" t="s">
        <v>33</v>
      </c>
      <c r="F6" s="54" t="s">
        <v>124</v>
      </c>
      <c r="G6" s="54" t="s">
        <v>125</v>
      </c>
      <c r="H6" s="54" t="s">
        <v>151</v>
      </c>
      <c r="I6" s="61" t="s">
        <v>126</v>
      </c>
      <c r="J6" s="62" t="s">
        <v>152</v>
      </c>
      <c r="K6" s="62" t="s">
        <v>127</v>
      </c>
      <c r="L6" s="62" t="s">
        <v>128</v>
      </c>
      <c r="M6" s="62" t="s">
        <v>129</v>
      </c>
      <c r="N6" s="62" t="s">
        <v>130</v>
      </c>
      <c r="O6" s="62" t="s">
        <v>146</v>
      </c>
      <c r="P6" s="63" t="s">
        <v>155</v>
      </c>
      <c r="Q6" s="63" t="s">
        <v>131</v>
      </c>
      <c r="R6" s="63" t="s">
        <v>132</v>
      </c>
      <c r="S6" s="110" t="s">
        <v>133</v>
      </c>
      <c r="T6" s="63" t="s">
        <v>134</v>
      </c>
      <c r="U6" s="64" t="s">
        <v>135</v>
      </c>
      <c r="V6" s="64" t="s">
        <v>136</v>
      </c>
    </row>
    <row r="7" spans="1:24" ht="31.5" x14ac:dyDescent="0.25">
      <c r="A7" s="80"/>
      <c r="B7" s="69"/>
      <c r="C7" s="118"/>
      <c r="D7" s="119" t="s">
        <v>139</v>
      </c>
      <c r="E7" s="119" t="s">
        <v>34</v>
      </c>
      <c r="F7" s="69"/>
      <c r="G7" s="69"/>
      <c r="H7" s="69"/>
      <c r="I7" s="118"/>
      <c r="J7" s="69"/>
      <c r="K7" s="118"/>
      <c r="L7" s="69"/>
      <c r="M7" s="118"/>
      <c r="N7" s="69"/>
      <c r="O7" s="69"/>
      <c r="P7" s="69"/>
      <c r="Q7" s="69"/>
      <c r="R7" s="118"/>
      <c r="S7" s="120"/>
      <c r="T7" s="69"/>
      <c r="U7" s="69"/>
      <c r="V7" s="69"/>
    </row>
    <row r="8" spans="1:24" x14ac:dyDescent="0.25">
      <c r="A8" s="83" t="s">
        <v>16</v>
      </c>
      <c r="D8" s="84"/>
      <c r="E8" s="82"/>
      <c r="F8" s="79"/>
      <c r="J8" s="78"/>
      <c r="K8" s="78"/>
      <c r="L8" s="79"/>
      <c r="O8" s="78"/>
      <c r="P8" s="78"/>
      <c r="Q8" s="79"/>
      <c r="S8" s="111"/>
      <c r="T8" s="82"/>
      <c r="W8" s="52"/>
      <c r="X8" s="52"/>
    </row>
    <row r="9" spans="1:24" x14ac:dyDescent="0.25">
      <c r="A9" s="83" t="s">
        <v>17</v>
      </c>
      <c r="D9" s="82"/>
      <c r="E9" s="82"/>
      <c r="F9" s="78"/>
      <c r="G9" s="51"/>
      <c r="K9" s="78"/>
      <c r="L9" s="78"/>
      <c r="M9" s="79"/>
      <c r="P9" s="78"/>
      <c r="Q9" s="78"/>
      <c r="R9" s="79"/>
      <c r="T9" s="82"/>
      <c r="U9" s="82"/>
      <c r="W9" s="52"/>
      <c r="X9" s="52"/>
    </row>
    <row r="10" spans="1:24" x14ac:dyDescent="0.25">
      <c r="A10" s="83" t="s">
        <v>18</v>
      </c>
      <c r="D10" s="82"/>
      <c r="E10" s="82"/>
      <c r="F10" s="78"/>
      <c r="G10" s="51"/>
      <c r="K10" s="78"/>
      <c r="L10" s="78"/>
      <c r="M10" s="79"/>
      <c r="P10" s="78"/>
      <c r="Q10" s="78"/>
      <c r="R10" s="79"/>
      <c r="T10" s="82"/>
      <c r="U10" s="82"/>
      <c r="W10" s="52"/>
      <c r="X10" s="52"/>
    </row>
    <row r="11" spans="1:24" x14ac:dyDescent="0.25">
      <c r="A11" s="83" t="s">
        <v>19</v>
      </c>
      <c r="D11" s="82"/>
      <c r="E11" s="82"/>
      <c r="F11" s="78"/>
      <c r="G11" s="79"/>
      <c r="K11" s="78"/>
      <c r="L11" s="78"/>
      <c r="M11" s="79"/>
      <c r="P11" s="78"/>
      <c r="Q11" s="78"/>
      <c r="R11" s="79"/>
      <c r="T11" s="82"/>
      <c r="U11" s="82"/>
      <c r="W11" s="52"/>
      <c r="X11" s="52"/>
    </row>
    <row r="12" spans="1:24" x14ac:dyDescent="0.25">
      <c r="A12" s="83" t="s">
        <v>20</v>
      </c>
      <c r="D12" s="82"/>
      <c r="E12" s="82"/>
      <c r="F12" s="78"/>
      <c r="G12" s="79"/>
      <c r="K12" s="78"/>
      <c r="L12" s="78"/>
      <c r="M12" s="79"/>
      <c r="P12" s="78"/>
      <c r="Q12" s="78"/>
      <c r="R12" s="79"/>
      <c r="S12" s="113"/>
      <c r="T12" s="82"/>
      <c r="U12" s="82"/>
      <c r="W12" s="52"/>
      <c r="X12" s="52"/>
    </row>
    <row r="13" spans="1:24" x14ac:dyDescent="0.25">
      <c r="A13" s="83" t="s">
        <v>21</v>
      </c>
      <c r="D13" s="82"/>
      <c r="E13" s="82"/>
      <c r="F13" s="78"/>
      <c r="G13" s="79"/>
      <c r="K13" s="78"/>
      <c r="L13" s="78"/>
      <c r="M13" s="79"/>
      <c r="P13" s="78"/>
      <c r="Q13" s="78"/>
      <c r="R13" s="79"/>
      <c r="S13" s="113"/>
      <c r="T13" s="82"/>
      <c r="U13" s="82"/>
      <c r="W13" s="52"/>
      <c r="X13" s="52"/>
    </row>
    <row r="14" spans="1:24" x14ac:dyDescent="0.25">
      <c r="A14" s="83" t="s">
        <v>22</v>
      </c>
      <c r="D14" s="82"/>
      <c r="E14" s="82"/>
      <c r="F14" s="78"/>
      <c r="G14" s="79"/>
      <c r="K14" s="78"/>
      <c r="L14" s="78"/>
      <c r="M14" s="79"/>
      <c r="P14" s="78"/>
      <c r="Q14" s="78"/>
      <c r="R14" s="79"/>
      <c r="S14" s="113"/>
      <c r="T14" s="82"/>
      <c r="U14" s="82"/>
      <c r="W14" s="52"/>
      <c r="X14" s="52"/>
    </row>
    <row r="15" spans="1:24" x14ac:dyDescent="0.25">
      <c r="A15" s="83" t="s">
        <v>23</v>
      </c>
      <c r="D15" s="82"/>
      <c r="E15" s="82"/>
      <c r="F15" s="78"/>
      <c r="G15" s="79"/>
      <c r="K15" s="78"/>
      <c r="L15" s="78"/>
      <c r="M15" s="79"/>
      <c r="P15" s="78"/>
      <c r="Q15" s="78"/>
      <c r="R15" s="79"/>
      <c r="S15" s="113"/>
      <c r="T15" s="82"/>
      <c r="U15" s="82"/>
      <c r="W15" s="52"/>
      <c r="X15" s="52"/>
    </row>
    <row r="16" spans="1:24" x14ac:dyDescent="0.25">
      <c r="A16" s="83" t="s">
        <v>24</v>
      </c>
      <c r="D16" s="82"/>
      <c r="E16" s="82"/>
      <c r="F16" s="78"/>
      <c r="G16" s="79"/>
      <c r="K16" s="78"/>
      <c r="L16" s="78"/>
      <c r="M16" s="79"/>
      <c r="P16" s="78"/>
      <c r="Q16" s="78"/>
      <c r="R16" s="79"/>
      <c r="S16" s="113"/>
      <c r="T16" s="82"/>
      <c r="U16" s="82"/>
      <c r="W16" s="52"/>
      <c r="X16" s="52"/>
    </row>
    <row r="17" spans="1:24" ht="94.5" x14ac:dyDescent="0.25">
      <c r="A17" s="53" t="s">
        <v>88</v>
      </c>
      <c r="D17" s="82"/>
      <c r="E17" s="82"/>
      <c r="F17" s="78"/>
      <c r="G17" s="79"/>
      <c r="K17" s="78"/>
      <c r="L17" s="78"/>
      <c r="M17" s="79"/>
      <c r="P17" s="78"/>
      <c r="Q17" s="78"/>
      <c r="R17" s="79"/>
      <c r="T17" s="82"/>
      <c r="U17" s="82"/>
      <c r="W17" s="52"/>
      <c r="X17" s="52"/>
    </row>
    <row r="18" spans="1:24" s="56" customFormat="1" x14ac:dyDescent="0.25">
      <c r="A18" s="99"/>
      <c r="S18" s="114"/>
    </row>
    <row r="19" spans="1:24" s="57" customFormat="1" x14ac:dyDescent="0.25">
      <c r="A19" s="100" t="s">
        <v>25</v>
      </c>
      <c r="B19" s="101"/>
      <c r="C19" s="101"/>
      <c r="D19" s="102"/>
      <c r="E19" s="102"/>
      <c r="F19" s="102"/>
      <c r="G19" s="57">
        <f t="shared" ref="G19:V19" si="0">COUNTIF(G8:G17,"Yes")</f>
        <v>0</v>
      </c>
      <c r="H19" s="57">
        <f t="shared" si="0"/>
        <v>0</v>
      </c>
      <c r="I19" s="57">
        <f t="shared" si="0"/>
        <v>0</v>
      </c>
      <c r="J19" s="59">
        <f t="shared" si="0"/>
        <v>0</v>
      </c>
      <c r="K19" s="57">
        <f t="shared" si="0"/>
        <v>0</v>
      </c>
      <c r="L19" s="57">
        <f t="shared" si="0"/>
        <v>0</v>
      </c>
      <c r="M19" s="57">
        <f t="shared" si="0"/>
        <v>0</v>
      </c>
      <c r="N19" s="57">
        <f t="shared" si="0"/>
        <v>0</v>
      </c>
      <c r="O19" s="57">
        <f t="shared" si="0"/>
        <v>0</v>
      </c>
      <c r="P19" s="57">
        <f t="shared" si="0"/>
        <v>0</v>
      </c>
      <c r="Q19" s="57">
        <f t="shared" si="0"/>
        <v>0</v>
      </c>
      <c r="R19" s="57">
        <f t="shared" si="0"/>
        <v>0</v>
      </c>
      <c r="S19" s="115">
        <f t="shared" si="0"/>
        <v>0</v>
      </c>
      <c r="T19" s="57">
        <f t="shared" si="0"/>
        <v>0</v>
      </c>
      <c r="U19" s="57">
        <f t="shared" si="0"/>
        <v>0</v>
      </c>
      <c r="V19" s="57">
        <f t="shared" si="0"/>
        <v>0</v>
      </c>
    </row>
    <row r="20" spans="1:24" s="58" customFormat="1" x14ac:dyDescent="0.25">
      <c r="A20" s="103" t="s">
        <v>26</v>
      </c>
      <c r="B20" s="101"/>
      <c r="C20" s="101"/>
      <c r="D20" s="104"/>
      <c r="E20" s="104"/>
      <c r="F20" s="104"/>
      <c r="G20" s="58" t="str">
        <f>IF(ISERROR(G19/G23),"%",G19/G23*100)</f>
        <v>%</v>
      </c>
      <c r="H20" s="58" t="str">
        <f t="shared" ref="H20" si="1">IF(ISERROR(H19/H23),"%",H19/H23*100)</f>
        <v>%</v>
      </c>
      <c r="I20" s="58" t="str">
        <f>IF(ISERROR(I19/I23),"%",I19/I23*100)</f>
        <v>%</v>
      </c>
      <c r="J20" s="105" t="str">
        <f>IF(ISERROR(J19/J23),"%",J19/J23*100)</f>
        <v>%</v>
      </c>
      <c r="K20" s="58" t="str">
        <f t="shared" ref="K20:P20" si="2">IF(ISERROR(K19/K23),"%",K19/K23*100)</f>
        <v>%</v>
      </c>
      <c r="L20" s="58" t="str">
        <f t="shared" si="2"/>
        <v>%</v>
      </c>
      <c r="M20" s="58" t="str">
        <f t="shared" si="2"/>
        <v>%</v>
      </c>
      <c r="N20" s="58" t="str">
        <f t="shared" si="2"/>
        <v>%</v>
      </c>
      <c r="O20" s="58" t="str">
        <f t="shared" ref="O20" si="3">IF(ISERROR(O19/O23),"%",O19/O23*100)</f>
        <v>%</v>
      </c>
      <c r="P20" s="58" t="str">
        <f t="shared" si="2"/>
        <v>%</v>
      </c>
      <c r="Q20" s="58" t="str">
        <f t="shared" ref="Q20:R20" si="4">IF(ISERROR(Q19/Q23),"%",Q19/Q23*100)</f>
        <v>%</v>
      </c>
      <c r="R20" s="58" t="str">
        <f t="shared" si="4"/>
        <v>%</v>
      </c>
      <c r="S20" s="116" t="str">
        <f t="shared" ref="S20:V20" si="5">IF(ISERROR(S19/S23),"%",S19/S23*100)</f>
        <v>%</v>
      </c>
      <c r="T20" s="58" t="str">
        <f t="shared" ref="T20:U20" si="6">IF(ISERROR(T19/T23),"%",T19/T23*100)</f>
        <v>%</v>
      </c>
      <c r="U20" s="58" t="str">
        <f t="shared" si="6"/>
        <v>%</v>
      </c>
      <c r="V20" s="58" t="str">
        <f t="shared" si="5"/>
        <v>%</v>
      </c>
    </row>
    <row r="21" spans="1:24" s="57" customFormat="1" x14ac:dyDescent="0.25">
      <c r="A21" s="100" t="s">
        <v>27</v>
      </c>
      <c r="B21" s="101"/>
      <c r="C21" s="101"/>
      <c r="D21" s="102"/>
      <c r="E21" s="102"/>
      <c r="F21" s="102"/>
      <c r="G21" s="57">
        <f t="shared" ref="G21:V21" si="7">COUNTIF(G8:G17,"No")</f>
        <v>0</v>
      </c>
      <c r="H21" s="57">
        <f t="shared" si="7"/>
        <v>0</v>
      </c>
      <c r="I21" s="57">
        <f t="shared" si="7"/>
        <v>0</v>
      </c>
      <c r="J21" s="59">
        <f t="shared" si="7"/>
        <v>0</v>
      </c>
      <c r="K21" s="57">
        <f t="shared" si="7"/>
        <v>0</v>
      </c>
      <c r="L21" s="57">
        <f t="shared" si="7"/>
        <v>0</v>
      </c>
      <c r="M21" s="57">
        <f t="shared" si="7"/>
        <v>0</v>
      </c>
      <c r="N21" s="57">
        <f t="shared" si="7"/>
        <v>0</v>
      </c>
      <c r="O21" s="57">
        <f t="shared" si="7"/>
        <v>0</v>
      </c>
      <c r="P21" s="57">
        <f t="shared" si="7"/>
        <v>0</v>
      </c>
      <c r="Q21" s="57">
        <f t="shared" si="7"/>
        <v>0</v>
      </c>
      <c r="R21" s="57">
        <f t="shared" si="7"/>
        <v>0</v>
      </c>
      <c r="S21" s="115">
        <f t="shared" si="7"/>
        <v>0</v>
      </c>
      <c r="T21" s="57">
        <f t="shared" si="7"/>
        <v>0</v>
      </c>
      <c r="U21" s="57">
        <f t="shared" si="7"/>
        <v>0</v>
      </c>
      <c r="V21" s="57">
        <f t="shared" si="7"/>
        <v>0</v>
      </c>
    </row>
    <row r="22" spans="1:24" s="58" customFormat="1" x14ac:dyDescent="0.25">
      <c r="A22" s="103" t="s">
        <v>28</v>
      </c>
      <c r="B22" s="101"/>
      <c r="C22" s="101"/>
      <c r="D22" s="104"/>
      <c r="E22" s="104"/>
      <c r="F22" s="104"/>
      <c r="G22" s="58" t="str">
        <f>IF(ISERROR(G21/G23),"%",G21/G23*100)</f>
        <v>%</v>
      </c>
      <c r="H22" s="58" t="str">
        <f t="shared" ref="H22" si="8">IF(ISERROR(H21/H23),"%",H21/H23*100)</f>
        <v>%</v>
      </c>
      <c r="I22" s="58" t="str">
        <f>IF(ISERROR(I21/I23),"%",I21/I23*100)</f>
        <v>%</v>
      </c>
      <c r="J22" s="105" t="str">
        <f>IF(ISERROR(J21/J23),"%",J21/J23*100)</f>
        <v>%</v>
      </c>
      <c r="K22" s="58" t="str">
        <f t="shared" ref="K22:P22" si="9">IF(ISERROR(K21/K23),"%",K21/K23*100)</f>
        <v>%</v>
      </c>
      <c r="L22" s="58" t="str">
        <f t="shared" si="9"/>
        <v>%</v>
      </c>
      <c r="M22" s="58" t="str">
        <f t="shared" si="9"/>
        <v>%</v>
      </c>
      <c r="N22" s="58" t="str">
        <f t="shared" si="9"/>
        <v>%</v>
      </c>
      <c r="O22" s="58" t="str">
        <f t="shared" ref="O22" si="10">IF(ISERROR(O21/O23),"%",O21/O23*100)</f>
        <v>%</v>
      </c>
      <c r="P22" s="58" t="str">
        <f t="shared" si="9"/>
        <v>%</v>
      </c>
      <c r="Q22" s="58" t="str">
        <f t="shared" ref="Q22:R22" si="11">IF(ISERROR(Q21/Q23),"%",Q21/Q23*100)</f>
        <v>%</v>
      </c>
      <c r="R22" s="58" t="str">
        <f t="shared" si="11"/>
        <v>%</v>
      </c>
      <c r="S22" s="116" t="str">
        <f t="shared" ref="S22:V22" si="12">IF(ISERROR(S21/S23),"%",S21/S23*100)</f>
        <v>%</v>
      </c>
      <c r="T22" s="58" t="str">
        <f t="shared" ref="T22:U22" si="13">IF(ISERROR(T21/T23),"%",T21/T23*100)</f>
        <v>%</v>
      </c>
      <c r="U22" s="58" t="str">
        <f t="shared" si="13"/>
        <v>%</v>
      </c>
      <c r="V22" s="58" t="str">
        <f t="shared" si="12"/>
        <v>%</v>
      </c>
    </row>
    <row r="23" spans="1:24" s="57" customFormat="1" x14ac:dyDescent="0.25">
      <c r="A23" s="100" t="s">
        <v>29</v>
      </c>
      <c r="B23" s="101"/>
      <c r="C23" s="101"/>
      <c r="D23" s="102"/>
      <c r="E23" s="102"/>
      <c r="F23" s="102"/>
      <c r="G23" s="57">
        <f>SUM(G19+G21)</f>
        <v>0</v>
      </c>
      <c r="H23" s="57">
        <f>SUM(H19+H21)</f>
        <v>0</v>
      </c>
      <c r="I23" s="57">
        <f>SUM(I19+I21)</f>
        <v>0</v>
      </c>
      <c r="J23" s="59">
        <f>SUM(J19+J21)</f>
        <v>0</v>
      </c>
      <c r="K23" s="57">
        <f t="shared" ref="K23:P23" si="14">SUM(K19+K21)</f>
        <v>0</v>
      </c>
      <c r="L23" s="57">
        <f t="shared" si="14"/>
        <v>0</v>
      </c>
      <c r="M23" s="57">
        <f t="shared" si="14"/>
        <v>0</v>
      </c>
      <c r="N23" s="57">
        <f t="shared" si="14"/>
        <v>0</v>
      </c>
      <c r="O23" s="57">
        <f t="shared" ref="O23" si="15">SUM(O19+O21)</f>
        <v>0</v>
      </c>
      <c r="P23" s="57">
        <f t="shared" si="14"/>
        <v>0</v>
      </c>
      <c r="Q23" s="57">
        <f t="shared" ref="Q23:U23" si="16">SUM(Q19+Q21)</f>
        <v>0</v>
      </c>
      <c r="R23" s="57">
        <f t="shared" si="16"/>
        <v>0</v>
      </c>
      <c r="S23" s="115">
        <f t="shared" si="16"/>
        <v>0</v>
      </c>
      <c r="T23" s="57">
        <f t="shared" ref="T23" si="17">SUM(T19+T21)</f>
        <v>0</v>
      </c>
      <c r="U23" s="57">
        <f t="shared" si="16"/>
        <v>0</v>
      </c>
      <c r="V23" s="57">
        <f t="shared" ref="V23" si="18">SUM(V19+V21)</f>
        <v>0</v>
      </c>
    </row>
    <row r="24" spans="1:24" s="57" customFormat="1" ht="31.5" x14ac:dyDescent="0.25">
      <c r="A24" s="103" t="s">
        <v>141</v>
      </c>
      <c r="B24" s="101"/>
      <c r="C24" s="101"/>
      <c r="D24" s="102"/>
      <c r="E24" s="102"/>
      <c r="F24" s="102"/>
      <c r="G24" s="59">
        <f>G29</f>
        <v>10</v>
      </c>
      <c r="H24" s="57">
        <f>H29</f>
        <v>10</v>
      </c>
      <c r="I24" s="57">
        <f>I29</f>
        <v>10</v>
      </c>
      <c r="J24" s="59">
        <f>J29</f>
        <v>10</v>
      </c>
      <c r="K24" s="57">
        <f t="shared" ref="K24:P24" si="19">K29</f>
        <v>10</v>
      </c>
      <c r="L24" s="57">
        <f t="shared" si="19"/>
        <v>10</v>
      </c>
      <c r="M24" s="57">
        <f t="shared" si="19"/>
        <v>10</v>
      </c>
      <c r="N24" s="57">
        <f t="shared" si="19"/>
        <v>10</v>
      </c>
      <c r="O24" s="57">
        <f t="shared" ref="O24" si="20">O29</f>
        <v>10</v>
      </c>
      <c r="P24" s="57">
        <f t="shared" si="19"/>
        <v>10</v>
      </c>
      <c r="Q24" s="57">
        <f t="shared" ref="Q24:U24" si="21">Q29</f>
        <v>10</v>
      </c>
      <c r="R24" s="57">
        <f t="shared" si="21"/>
        <v>10</v>
      </c>
      <c r="S24" s="115">
        <f t="shared" si="21"/>
        <v>10</v>
      </c>
      <c r="T24" s="57">
        <f t="shared" ref="T24" si="22">T29</f>
        <v>10</v>
      </c>
      <c r="U24" s="57">
        <f t="shared" si="21"/>
        <v>10</v>
      </c>
      <c r="V24" s="57">
        <f t="shared" ref="V24" si="23">V29</f>
        <v>10</v>
      </c>
    </row>
    <row r="25" spans="1:24" s="57" customFormat="1" x14ac:dyDescent="0.25">
      <c r="A25" s="103" t="s">
        <v>37</v>
      </c>
      <c r="B25" s="101"/>
      <c r="C25" s="101"/>
      <c r="D25" s="102"/>
      <c r="E25" s="102"/>
      <c r="F25" s="102"/>
      <c r="G25" s="57">
        <f>COUNTIF(G8:G17,"Not applicable - established diagnosis of AHF")</f>
        <v>0</v>
      </c>
      <c r="H25" s="57">
        <f>COUNTIF(H8:H17,"N/A - established diagnosis of AHF or no echo done as patient died within 48 hours")</f>
        <v>0</v>
      </c>
      <c r="I25" s="57">
        <f>COUNTIF(I8:I17,"Not applicable")</f>
        <v>0</v>
      </c>
      <c r="J25" s="59">
        <f>COUNTIF(J8:J17,"N/A - no review as the patient died within 14 hours")</f>
        <v>0</v>
      </c>
      <c r="K25" s="57">
        <f>COUNTIF(K8:K17,"N/A - new diagnosis of AHF and patient died within 48 hours of admission")</f>
        <v>0</v>
      </c>
      <c r="L25" s="57">
        <f>COUNTIF(L8:L17,"Not applicable")</f>
        <v>0</v>
      </c>
      <c r="M25" s="57">
        <f>COUNTIF(M8:M17,"N/A - the patient died")</f>
        <v>0</v>
      </c>
      <c r="N25" s="57">
        <f>COUNTIF(N8:N17,"Not applicable")</f>
        <v>0</v>
      </c>
      <c r="O25" s="57">
        <f>COUNTIF(O8:O17,"Not applicable")</f>
        <v>0</v>
      </c>
      <c r="P25" s="57">
        <f>COUNTIF(P8:P17,"N/A - no escalation decision made")</f>
        <v>0</v>
      </c>
      <c r="Q25" s="57">
        <f>COUNTIF(Q8:Q17,"N/A - no escalation decision made")</f>
        <v>0</v>
      </c>
      <c r="R25" s="57">
        <f>COUNTIF(R8:R17,"N/A – no escalation decision made or initially made by a consultant")</f>
        <v>0</v>
      </c>
      <c r="S25" s="115">
        <f>COUNTIF(S8:S17,"N/A - the patient died")</f>
        <v>0</v>
      </c>
      <c r="T25" s="57">
        <f>COUNTIF(T8:T17,"N/A - no discharge summary sent")</f>
        <v>0</v>
      </c>
      <c r="U25" s="57">
        <f>COUNTIF(U8:U17,"N/A - the patient died")</f>
        <v>0</v>
      </c>
      <c r="V25" s="57">
        <f>COUNTIF(V8:V17,"N/A - too unstable for rehabilitation or patient died")</f>
        <v>0</v>
      </c>
    </row>
    <row r="26" spans="1:24" s="57" customFormat="1" ht="31.5" x14ac:dyDescent="0.25">
      <c r="A26" s="100" t="s">
        <v>45</v>
      </c>
      <c r="B26" s="101"/>
      <c r="C26" s="101"/>
      <c r="D26" s="102"/>
      <c r="E26" s="102"/>
      <c r="F26" s="102"/>
      <c r="G26" s="57">
        <f>G19+G21+G24+G25</f>
        <v>10</v>
      </c>
      <c r="H26" s="57">
        <f t="shared" ref="H26" si="24">H19+H21+H24+H25</f>
        <v>10</v>
      </c>
      <c r="I26" s="57">
        <f>I19+I21+I24+I25</f>
        <v>10</v>
      </c>
      <c r="J26" s="59">
        <f>J19+J21+J24+J25</f>
        <v>10</v>
      </c>
      <c r="K26" s="57">
        <f t="shared" ref="K26:P26" si="25">K19+K21+K24+K25</f>
        <v>10</v>
      </c>
      <c r="L26" s="57">
        <f t="shared" si="25"/>
        <v>10</v>
      </c>
      <c r="M26" s="57">
        <f t="shared" si="25"/>
        <v>10</v>
      </c>
      <c r="N26" s="57">
        <f t="shared" si="25"/>
        <v>10</v>
      </c>
      <c r="O26" s="57">
        <f t="shared" ref="O26" si="26">O19+O21+O24+O25</f>
        <v>10</v>
      </c>
      <c r="P26" s="57">
        <f t="shared" si="25"/>
        <v>10</v>
      </c>
      <c r="Q26" s="57">
        <f t="shared" ref="Q26:R26" si="27">Q19+Q21+Q24+Q25</f>
        <v>10</v>
      </c>
      <c r="R26" s="57">
        <f t="shared" si="27"/>
        <v>10</v>
      </c>
      <c r="S26" s="115">
        <f t="shared" ref="S26:V26" si="28">S19+S21+S24+S25</f>
        <v>10</v>
      </c>
      <c r="T26" s="57">
        <f t="shared" ref="T26:U26" si="29">T19+T21+T24+T25</f>
        <v>10</v>
      </c>
      <c r="U26" s="57">
        <f t="shared" si="29"/>
        <v>10</v>
      </c>
      <c r="V26" s="57">
        <f t="shared" si="28"/>
        <v>10</v>
      </c>
    </row>
    <row r="27" spans="1:24" s="59" customFormat="1" x14ac:dyDescent="0.25">
      <c r="B27" s="106"/>
      <c r="C27" s="106"/>
      <c r="I27" s="106"/>
      <c r="J27" s="106"/>
      <c r="K27" s="106"/>
      <c r="L27" s="106"/>
      <c r="M27" s="106"/>
      <c r="N27" s="106"/>
      <c r="O27" s="106"/>
      <c r="P27" s="106"/>
      <c r="S27" s="117"/>
      <c r="T27" s="106"/>
      <c r="U27" s="106"/>
    </row>
    <row r="28" spans="1:24" s="121" customFormat="1" x14ac:dyDescent="0.25">
      <c r="B28" s="122"/>
      <c r="C28" s="122"/>
      <c r="I28" s="122"/>
      <c r="J28" s="122"/>
      <c r="K28" s="122"/>
      <c r="L28" s="122"/>
      <c r="M28" s="122"/>
      <c r="N28" s="122"/>
      <c r="O28" s="122"/>
      <c r="P28" s="122"/>
      <c r="S28" s="122"/>
      <c r="T28" s="122"/>
      <c r="U28" s="122"/>
    </row>
    <row r="29" spans="1:24" s="121" customFormat="1" x14ac:dyDescent="0.25">
      <c r="A29" s="121" t="s">
        <v>140</v>
      </c>
      <c r="B29" s="122"/>
      <c r="C29" s="122"/>
      <c r="G29" s="121">
        <f t="shared" ref="G29:U29" si="30">COUNTIF(G8:G17,"")</f>
        <v>10</v>
      </c>
      <c r="H29" s="121">
        <f t="shared" si="30"/>
        <v>10</v>
      </c>
      <c r="I29" s="121">
        <f t="shared" si="30"/>
        <v>10</v>
      </c>
      <c r="J29" s="121">
        <f t="shared" si="30"/>
        <v>10</v>
      </c>
      <c r="K29" s="121">
        <f t="shared" si="30"/>
        <v>10</v>
      </c>
      <c r="L29" s="121">
        <f t="shared" si="30"/>
        <v>10</v>
      </c>
      <c r="M29" s="121">
        <f t="shared" si="30"/>
        <v>10</v>
      </c>
      <c r="N29" s="121">
        <f t="shared" si="30"/>
        <v>10</v>
      </c>
      <c r="O29" s="121">
        <f t="shared" si="30"/>
        <v>10</v>
      </c>
      <c r="P29" s="121">
        <f t="shared" si="30"/>
        <v>10</v>
      </c>
      <c r="Q29" s="121">
        <f t="shared" si="30"/>
        <v>10</v>
      </c>
      <c r="R29" s="121">
        <f t="shared" si="30"/>
        <v>10</v>
      </c>
      <c r="S29" s="121">
        <f t="shared" si="30"/>
        <v>10</v>
      </c>
      <c r="T29" s="121">
        <f t="shared" si="30"/>
        <v>10</v>
      </c>
      <c r="U29" s="121">
        <f t="shared" si="30"/>
        <v>10</v>
      </c>
      <c r="V29" s="121">
        <f>COUNTIF(V8:V17,"")+ (COUNTIF(V8:V17,"Not documented"))</f>
        <v>10</v>
      </c>
    </row>
    <row r="30" spans="1:24" s="123" customFormat="1" ht="47.25" x14ac:dyDescent="0.25">
      <c r="A30" s="123" t="s">
        <v>69</v>
      </c>
      <c r="B30" s="122"/>
      <c r="C30" s="122"/>
      <c r="G30" s="123" t="str">
        <f t="shared" ref="G30:P30" si="31">IF(G24=G26,"No data",IF(G25=G26,"NA",IF(G24+G25=G26,"NA",G20)))</f>
        <v>No data</v>
      </c>
      <c r="H30" s="123" t="str">
        <f t="shared" si="31"/>
        <v>No data</v>
      </c>
      <c r="I30" s="123" t="str">
        <f t="shared" si="31"/>
        <v>No data</v>
      </c>
      <c r="J30" s="123" t="str">
        <f t="shared" si="31"/>
        <v>No data</v>
      </c>
      <c r="K30" s="123" t="str">
        <f t="shared" si="31"/>
        <v>No data</v>
      </c>
      <c r="L30" s="123" t="str">
        <f t="shared" si="31"/>
        <v>No data</v>
      </c>
      <c r="M30" s="123" t="str">
        <f t="shared" si="31"/>
        <v>No data</v>
      </c>
      <c r="N30" s="123" t="str">
        <f t="shared" si="31"/>
        <v>No data</v>
      </c>
      <c r="O30" s="123" t="str">
        <f t="shared" si="31"/>
        <v>No data</v>
      </c>
      <c r="P30" s="123" t="str">
        <f t="shared" si="31"/>
        <v>No data</v>
      </c>
      <c r="Q30" s="123" t="str">
        <f t="shared" ref="Q30:R30" si="32">IF(Q24=Q26,"No data",IF(Q25=Q26,"NA",IF(Q24+Q25=Q26,"NA",Q20)))</f>
        <v>No data</v>
      </c>
      <c r="R30" s="123" t="str">
        <f t="shared" si="32"/>
        <v>No data</v>
      </c>
      <c r="S30" s="123" t="str">
        <f>IF(S24=S26,"No data",IF(S25=S26,"NA",IF(S24+S25=S26,"NA",S20)))</f>
        <v>No data</v>
      </c>
      <c r="T30" s="123" t="str">
        <f>IF(T24=T26,"No data",IF(T25=T26,"NA",IF(T24+T25=T26,"NA",T20)))</f>
        <v>No data</v>
      </c>
      <c r="U30" s="123" t="str">
        <f>IF(U24=U26,"No data",IF(U25=U26,"NA",IF(U24+U25=U26,"NA",U20)))</f>
        <v>No data</v>
      </c>
      <c r="V30" s="123" t="str">
        <f t="shared" ref="V30" si="33">IF(V24=V26,"No data",IF(V25=V26,"NA",IF(V24+V25=V26,"NA",V20)))</f>
        <v>No data</v>
      </c>
    </row>
    <row r="31" spans="1:24" x14ac:dyDescent="0.25">
      <c r="A31" s="107"/>
      <c r="W31" s="108"/>
      <c r="X31" s="108"/>
    </row>
    <row r="32" spans="1:24" x14ac:dyDescent="0.25">
      <c r="A32" s="107"/>
      <c r="W32" s="108"/>
      <c r="X32" s="108"/>
    </row>
    <row r="33" spans="1:24" x14ac:dyDescent="0.25">
      <c r="A33" s="107"/>
      <c r="W33" s="108"/>
      <c r="X33" s="108"/>
    </row>
    <row r="34" spans="1:24" x14ac:dyDescent="0.25">
      <c r="A34" s="107"/>
      <c r="W34" s="108"/>
      <c r="X34" s="108"/>
    </row>
    <row r="35" spans="1:24" x14ac:dyDescent="0.25">
      <c r="A35" s="107"/>
      <c r="W35" s="108"/>
      <c r="X35" s="108"/>
    </row>
    <row r="36" spans="1:24" x14ac:dyDescent="0.25">
      <c r="A36" s="107"/>
      <c r="W36" s="108"/>
      <c r="X36" s="108"/>
    </row>
    <row r="37" spans="1:24" x14ac:dyDescent="0.25">
      <c r="A37" s="107"/>
      <c r="W37" s="108"/>
      <c r="X37" s="108"/>
    </row>
    <row r="38" spans="1:24" x14ac:dyDescent="0.25">
      <c r="A38" s="107"/>
      <c r="W38" s="108"/>
      <c r="X38" s="108"/>
    </row>
    <row r="39" spans="1:24" x14ac:dyDescent="0.25">
      <c r="A39" s="107"/>
      <c r="W39" s="108"/>
      <c r="X39" s="108"/>
    </row>
    <row r="40" spans="1:24" x14ac:dyDescent="0.25">
      <c r="A40" s="107"/>
      <c r="W40" s="108"/>
      <c r="X40" s="108"/>
    </row>
    <row r="41" spans="1:24" x14ac:dyDescent="0.25">
      <c r="A41" s="107"/>
      <c r="W41" s="108"/>
      <c r="X41" s="108"/>
    </row>
    <row r="42" spans="1:24" x14ac:dyDescent="0.25">
      <c r="A42" s="107"/>
      <c r="W42" s="108"/>
      <c r="X42" s="108"/>
    </row>
    <row r="43" spans="1:24" x14ac:dyDescent="0.25">
      <c r="A43" s="107"/>
      <c r="W43" s="108"/>
      <c r="X43" s="108"/>
    </row>
    <row r="44" spans="1:24" x14ac:dyDescent="0.25">
      <c r="A44" s="107"/>
      <c r="W44" s="108"/>
      <c r="X44" s="108"/>
    </row>
    <row r="45" spans="1:24" x14ac:dyDescent="0.25">
      <c r="A45" s="107"/>
      <c r="W45" s="108"/>
      <c r="X45" s="108"/>
    </row>
    <row r="46" spans="1:24" x14ac:dyDescent="0.25">
      <c r="A46" s="107"/>
      <c r="W46" s="108"/>
      <c r="X46" s="108"/>
    </row>
    <row r="47" spans="1:24" x14ac:dyDescent="0.25">
      <c r="A47" s="107"/>
      <c r="W47" s="108"/>
      <c r="X47" s="108"/>
    </row>
    <row r="48" spans="1:24" x14ac:dyDescent="0.25">
      <c r="A48" s="107"/>
      <c r="W48" s="108"/>
      <c r="X48" s="108"/>
    </row>
  </sheetData>
  <mergeCells count="12">
    <mergeCell ref="A1:A2"/>
    <mergeCell ref="B3:C3"/>
    <mergeCell ref="P4:Q4"/>
    <mergeCell ref="S3:T3"/>
    <mergeCell ref="S4:T4"/>
    <mergeCell ref="G4:H4"/>
    <mergeCell ref="L4:M4"/>
    <mergeCell ref="L3:M3"/>
    <mergeCell ref="B4:C4"/>
    <mergeCell ref="O3:Q3"/>
    <mergeCell ref="D4:E4"/>
    <mergeCell ref="D3:E3"/>
  </mergeCells>
  <conditionalFormatting sqref="Q18 V18">
    <cfRule type="containsText" dxfId="57" priority="41" operator="containsText" text="no">
      <formula>NOT(ISERROR(SEARCH("no",Q18)))</formula>
    </cfRule>
  </conditionalFormatting>
  <conditionalFormatting sqref="G8:G17">
    <cfRule type="expression" dxfId="56" priority="25">
      <formula>(G8:G17="No")</formula>
    </cfRule>
    <cfRule type="expression" dxfId="55" priority="26">
      <formula>"(CELLREF:CELLREF=""No"")"</formula>
    </cfRule>
  </conditionalFormatting>
  <conditionalFormatting sqref="H8:H17">
    <cfRule type="expression" dxfId="54" priority="23">
      <formula>(H8:H17="No")</formula>
    </cfRule>
  </conditionalFormatting>
  <conditionalFormatting sqref="I8:I17">
    <cfRule type="expression" dxfId="53" priority="21">
      <formula>(I8:I17="No")</formula>
    </cfRule>
  </conditionalFormatting>
  <conditionalFormatting sqref="J8:J17">
    <cfRule type="expression" dxfId="52" priority="20">
      <formula>(J8:J17="No")</formula>
    </cfRule>
  </conditionalFormatting>
  <conditionalFormatting sqref="K8:K17">
    <cfRule type="expression" dxfId="51" priority="19">
      <formula>(K8:K17="No")</formula>
    </cfRule>
  </conditionalFormatting>
  <conditionalFormatting sqref="L8:L17">
    <cfRule type="expression" dxfId="50" priority="18">
      <formula>(L8:L17="No")</formula>
    </cfRule>
  </conditionalFormatting>
  <conditionalFormatting sqref="M8:M17">
    <cfRule type="expression" dxfId="49" priority="16">
      <formula>(M8:M17="No")</formula>
    </cfRule>
  </conditionalFormatting>
  <conditionalFormatting sqref="N8:N17">
    <cfRule type="expression" dxfId="48" priority="14">
      <formula>(N8:N17="No")</formula>
    </cfRule>
  </conditionalFormatting>
  <conditionalFormatting sqref="P8:P17">
    <cfRule type="expression" dxfId="47" priority="12">
      <formula>(P8:P17="No")</formula>
    </cfRule>
  </conditionalFormatting>
  <conditionalFormatting sqref="Q8:Q17">
    <cfRule type="expression" dxfId="46" priority="11">
      <formula>(Q8:Q17="No")</formula>
    </cfRule>
  </conditionalFormatting>
  <conditionalFormatting sqref="R8:R17">
    <cfRule type="expression" dxfId="45" priority="9">
      <formula>(R8:R17="No")</formula>
    </cfRule>
  </conditionalFormatting>
  <conditionalFormatting sqref="T8:T17">
    <cfRule type="expression" dxfId="44" priority="7">
      <formula>(T8:T17="No")</formula>
    </cfRule>
  </conditionalFormatting>
  <conditionalFormatting sqref="U8:U17">
    <cfRule type="expression" dxfId="43" priority="6">
      <formula>(U8:U17="No")</formula>
    </cfRule>
  </conditionalFormatting>
  <conditionalFormatting sqref="V8:V17">
    <cfRule type="expression" dxfId="42" priority="5">
      <formula>(V8:V17="No")</formula>
    </cfRule>
  </conditionalFormatting>
  <conditionalFormatting sqref="S8:S17">
    <cfRule type="containsText" dxfId="41" priority="4" operator="containsText" text="No">
      <formula>NOT(ISERROR(SEARCH("No",S8)))</formula>
    </cfRule>
  </conditionalFormatting>
  <conditionalFormatting sqref="O8:O17">
    <cfRule type="expression" dxfId="40" priority="1">
      <formula>(O8:O17="No")</formula>
    </cfRule>
  </conditionalFormatting>
  <dataValidations count="4">
    <dataValidation type="list" allowBlank="1" showInputMessage="1" showErrorMessage="1" sqref="C8:C17">
      <formula1>Answer1</formula1>
    </dataValidation>
    <dataValidation type="list" allowBlank="1" showInputMessage="1" showErrorMessage="1" sqref="N8:O17 L8:L17 I8:I17">
      <formula1>Answer4</formula1>
    </dataValidation>
    <dataValidation type="time" allowBlank="1" showInputMessage="1" showErrorMessage="1" sqref="D8:D17">
      <formula1>0.000694444444444444</formula1>
      <formula2>0.999305555555556</formula2>
    </dataValidation>
    <dataValidation type="date" allowBlank="1" showInputMessage="1" showErrorMessage="1" sqref="E8:E17">
      <formula1>36526</formula1>
      <formula2>58076</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Sheet7!$C$10:$C$12</xm:f>
          </x14:formula1>
          <xm:sqref>U8:U17</xm:sqref>
        </x14:dataValidation>
        <x14:dataValidation type="list" allowBlank="1" showInputMessage="1" showErrorMessage="1">
          <x14:formula1>
            <xm:f>Sheet7!$C$4:$C$5</xm:f>
          </x14:formula1>
          <xm:sqref>F8:F17</xm:sqref>
        </x14:dataValidation>
        <x14:dataValidation type="list" allowBlank="1" showInputMessage="1" showErrorMessage="1">
          <x14:formula1>
            <xm:f>Sheet7!$E$4:$E$6</xm:f>
          </x14:formula1>
          <xm:sqref>G8:G17</xm:sqref>
        </x14:dataValidation>
        <x14:dataValidation type="list" allowBlank="1" showInputMessage="1" showErrorMessage="1">
          <x14:formula1>
            <xm:f>Sheet7!$C$10:$C$12</xm:f>
          </x14:formula1>
          <xm:sqref>M8:M17</xm:sqref>
        </x14:dataValidation>
        <x14:dataValidation type="list" allowBlank="1" showInputMessage="1" showErrorMessage="1">
          <x14:formula1>
            <xm:f>Sheet7!$A$15:$A$17</xm:f>
          </x14:formula1>
          <xm:sqref>P8:Q17</xm:sqref>
        </x14:dataValidation>
        <x14:dataValidation type="list" allowBlank="1" showInputMessage="1" showErrorMessage="1">
          <x14:formula1>
            <xm:f>Sheet7!$E$10:$E$12</xm:f>
          </x14:formula1>
          <xm:sqref>R8:R17</xm:sqref>
        </x14:dataValidation>
        <x14:dataValidation type="list" allowBlank="1" showInputMessage="1" showErrorMessage="1">
          <x14:formula1>
            <xm:f>Sheet7!$C$15:$C$17</xm:f>
          </x14:formula1>
          <xm:sqref>T8:T17</xm:sqref>
        </x14:dataValidation>
        <x14:dataValidation type="list" allowBlank="1" showInputMessage="1" showErrorMessage="1">
          <x14:formula1>
            <xm:f>Sheet7!$G$10:$G$13</xm:f>
          </x14:formula1>
          <xm:sqref>V8:V17</xm:sqref>
        </x14:dataValidation>
        <x14:dataValidation type="list" allowBlank="1" showInputMessage="1" showErrorMessage="1">
          <x14:formula1>
            <xm:f>Sheet7!$C$10:$C$12</xm:f>
          </x14:formula1>
          <xm:sqref>S8:S17</xm:sqref>
        </x14:dataValidation>
        <x14:dataValidation type="list" allowBlank="1" showInputMessage="1" showErrorMessage="1">
          <x14:formula1>
            <xm:f>Sheet7!$M$4:$M$6</xm:f>
          </x14:formula1>
          <xm:sqref>K8:K17</xm:sqref>
        </x14:dataValidation>
        <x14:dataValidation type="list" allowBlank="1" showInputMessage="1" showErrorMessage="1">
          <x14:formula1>
            <xm:f>Sheet7!$I$4:$I$6</xm:f>
          </x14:formula1>
          <xm:sqref>H8:H17</xm:sqref>
        </x14:dataValidation>
        <x14:dataValidation type="list" allowBlank="1" showInputMessage="1" showErrorMessage="1">
          <x14:formula1>
            <xm:f>Sheet7!$K$4:$K$6</xm:f>
          </x14:formula1>
          <xm:sqref>J8:J17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I1:W22"/>
  <sheetViews>
    <sheetView showGridLines="0" workbookViewId="0">
      <selection activeCell="I15" sqref="I15"/>
    </sheetView>
  </sheetViews>
  <sheetFormatPr defaultRowHeight="15" x14ac:dyDescent="0.25"/>
  <cols>
    <col min="8" max="8" width="3.140625" customWidth="1"/>
    <col min="21" max="21" width="2.140625" customWidth="1"/>
    <col min="22" max="22" width="43.5703125" customWidth="1"/>
  </cols>
  <sheetData>
    <row r="1" spans="9:23" x14ac:dyDescent="0.25">
      <c r="I1" s="145" t="s">
        <v>55</v>
      </c>
      <c r="J1" s="146"/>
      <c r="K1" s="146"/>
      <c r="L1" s="146"/>
      <c r="M1" s="146"/>
      <c r="N1" s="146"/>
      <c r="O1" s="146"/>
      <c r="P1" s="146"/>
      <c r="Q1" s="146"/>
      <c r="R1" s="147"/>
      <c r="S1" s="85"/>
      <c r="T1" s="85"/>
    </row>
    <row r="2" spans="9:23" ht="17.25" customHeight="1" x14ac:dyDescent="0.25">
      <c r="I2" s="17">
        <v>1</v>
      </c>
      <c r="J2" s="17">
        <v>2</v>
      </c>
      <c r="K2" s="17">
        <v>3</v>
      </c>
      <c r="L2" s="17">
        <v>4</v>
      </c>
      <c r="M2" s="17">
        <v>5</v>
      </c>
      <c r="N2" s="17">
        <v>6</v>
      </c>
      <c r="O2" s="17">
        <v>7</v>
      </c>
      <c r="P2" s="17">
        <v>8</v>
      </c>
      <c r="Q2" s="17">
        <v>9</v>
      </c>
      <c r="R2" s="17">
        <v>10</v>
      </c>
      <c r="S2" s="17">
        <v>11</v>
      </c>
      <c r="T2" s="17">
        <v>12</v>
      </c>
      <c r="V2" s="148" t="s">
        <v>50</v>
      </c>
      <c r="W2" s="149" t="s">
        <v>51</v>
      </c>
    </row>
    <row r="3" spans="9:23" x14ac:dyDescent="0.25">
      <c r="I3" s="18">
        <v>5</v>
      </c>
      <c r="J3" s="18">
        <v>6</v>
      </c>
      <c r="K3" s="18">
        <v>7</v>
      </c>
      <c r="L3" s="18">
        <v>8</v>
      </c>
      <c r="M3" s="18">
        <v>9</v>
      </c>
      <c r="N3" s="19" t="s">
        <v>103</v>
      </c>
      <c r="O3" s="18">
        <v>11</v>
      </c>
      <c r="P3" s="18" t="s">
        <v>105</v>
      </c>
      <c r="Q3" s="18">
        <v>13</v>
      </c>
      <c r="R3" s="18" t="s">
        <v>108</v>
      </c>
      <c r="S3" s="18">
        <v>15</v>
      </c>
      <c r="T3" s="18">
        <v>16</v>
      </c>
      <c r="V3" s="148"/>
      <c r="W3" s="149"/>
    </row>
    <row r="4" spans="9:23" x14ac:dyDescent="0.25">
      <c r="N4" s="18" t="s">
        <v>104</v>
      </c>
      <c r="P4" s="18" t="s">
        <v>106</v>
      </c>
      <c r="R4" s="18" t="s">
        <v>109</v>
      </c>
      <c r="V4" s="148"/>
      <c r="W4" s="149"/>
    </row>
    <row r="5" spans="9:23" x14ac:dyDescent="0.25">
      <c r="L5" s="16"/>
      <c r="N5" s="16"/>
      <c r="O5" s="20"/>
      <c r="P5" s="18" t="s">
        <v>107</v>
      </c>
      <c r="Q5" s="20"/>
      <c r="R5" s="20"/>
      <c r="S5" s="20"/>
      <c r="T5" s="20"/>
      <c r="V5" s="148"/>
      <c r="W5" s="149"/>
    </row>
    <row r="6" spans="9:23" x14ac:dyDescent="0.25">
      <c r="K6" s="16"/>
      <c r="L6" s="16"/>
      <c r="M6" s="20"/>
      <c r="N6" s="20"/>
      <c r="O6" s="20"/>
      <c r="P6" s="20"/>
      <c r="Q6" s="20"/>
      <c r="R6" s="20"/>
      <c r="S6" s="20"/>
      <c r="T6" s="20"/>
      <c r="V6" s="148"/>
      <c r="W6" s="149"/>
    </row>
    <row r="7" spans="9:23" x14ac:dyDescent="0.25">
      <c r="K7" s="16"/>
      <c r="L7" s="16"/>
      <c r="M7" s="20"/>
      <c r="N7" s="20"/>
      <c r="O7" s="20"/>
      <c r="Q7" s="20"/>
      <c r="R7" s="20"/>
      <c r="S7" s="20"/>
      <c r="T7" s="20"/>
      <c r="V7" s="29" t="s">
        <v>52</v>
      </c>
      <c r="W7" s="30">
        <v>100</v>
      </c>
    </row>
    <row r="8" spans="9:23" x14ac:dyDescent="0.25">
      <c r="I8" s="20"/>
      <c r="K8" s="16"/>
      <c r="L8" s="16"/>
      <c r="M8" s="20"/>
      <c r="N8" s="20"/>
      <c r="O8" s="20"/>
      <c r="P8" s="20"/>
      <c r="Q8" s="20"/>
      <c r="R8" s="20"/>
      <c r="S8" s="20"/>
      <c r="T8" s="20"/>
      <c r="V8" s="31" t="s">
        <v>53</v>
      </c>
      <c r="W8" s="32" t="s">
        <v>57</v>
      </c>
    </row>
    <row r="9" spans="9:23" x14ac:dyDescent="0.25">
      <c r="I9" s="145" t="s">
        <v>49</v>
      </c>
      <c r="J9" s="146"/>
      <c r="K9" s="146"/>
      <c r="L9" s="146"/>
      <c r="M9" s="146"/>
      <c r="N9" s="146"/>
      <c r="O9" s="146"/>
      <c r="P9" s="146"/>
      <c r="Q9" s="146"/>
      <c r="R9" s="146"/>
      <c r="S9" s="76"/>
      <c r="T9" s="77"/>
      <c r="V9" s="33" t="s">
        <v>56</v>
      </c>
      <c r="W9" s="34" t="s">
        <v>58</v>
      </c>
    </row>
    <row r="10" spans="9:23" x14ac:dyDescent="0.25">
      <c r="I10" s="17">
        <v>1</v>
      </c>
      <c r="J10" s="17">
        <v>2</v>
      </c>
      <c r="K10" s="17">
        <v>3</v>
      </c>
      <c r="L10" s="17">
        <v>4</v>
      </c>
      <c r="M10" s="17">
        <v>5</v>
      </c>
      <c r="N10" s="17">
        <v>6</v>
      </c>
      <c r="O10" s="17">
        <v>7</v>
      </c>
      <c r="P10" s="17">
        <v>8</v>
      </c>
      <c r="Q10" s="17">
        <v>9</v>
      </c>
      <c r="R10" s="17">
        <v>10</v>
      </c>
      <c r="S10" s="17">
        <v>11</v>
      </c>
      <c r="T10" s="17">
        <v>12</v>
      </c>
    </row>
    <row r="11" spans="9:23" x14ac:dyDescent="0.25">
      <c r="I11" s="25" t="str">
        <f>'Audit Tool'!G30</f>
        <v>No data</v>
      </c>
      <c r="J11" s="25" t="str">
        <f>'Audit Tool'!H30</f>
        <v>No data</v>
      </c>
      <c r="K11" s="25" t="str">
        <f>'Audit Tool'!I30</f>
        <v>No data</v>
      </c>
      <c r="L11" s="25" t="str">
        <f>'Audit Tool'!J30</f>
        <v>No data</v>
      </c>
      <c r="M11" s="25" t="str">
        <f>'Audit Tool'!K30</f>
        <v>No data</v>
      </c>
      <c r="N11" s="25" t="str">
        <f>'Audit Tool'!L30</f>
        <v>No data</v>
      </c>
      <c r="O11" s="25" t="str">
        <f>'Audit Tool'!N30</f>
        <v>No data</v>
      </c>
      <c r="P11" s="25" t="str">
        <f>'Audit Tool'!O30</f>
        <v>No data</v>
      </c>
      <c r="Q11" s="25" t="str">
        <f>'Audit Tool'!R30</f>
        <v>No data</v>
      </c>
      <c r="R11" s="25" t="str">
        <f>'Audit Tool'!S30</f>
        <v>No data</v>
      </c>
      <c r="S11" s="25" t="str">
        <f>'Audit Tool'!U30</f>
        <v>No data</v>
      </c>
      <c r="T11" s="25" t="str">
        <f>'Audit Tool'!V30</f>
        <v>No data</v>
      </c>
    </row>
    <row r="12" spans="9:23" x14ac:dyDescent="0.25">
      <c r="K12" s="26"/>
      <c r="L12" s="27"/>
      <c r="M12" s="26"/>
      <c r="N12" s="25" t="str">
        <f>'Audit Tool'!M30</f>
        <v>No data</v>
      </c>
      <c r="O12" s="26"/>
      <c r="P12" s="25" t="str">
        <f>'Audit Tool'!P30</f>
        <v>No data</v>
      </c>
      <c r="R12" s="25" t="str">
        <f>'Audit Tool'!T30</f>
        <v>No data</v>
      </c>
      <c r="S12" s="27"/>
      <c r="T12" s="27"/>
    </row>
    <row r="13" spans="9:23" x14ac:dyDescent="0.25">
      <c r="I13" s="26"/>
      <c r="J13" s="26"/>
      <c r="K13" s="26"/>
      <c r="L13" s="27"/>
      <c r="M13" s="26"/>
      <c r="N13" s="27"/>
      <c r="O13" s="26"/>
      <c r="P13" s="25" t="str">
        <f>'Audit Tool'!Q30</f>
        <v>No data</v>
      </c>
      <c r="Q13" s="27"/>
      <c r="R13" s="27"/>
      <c r="S13" s="27"/>
      <c r="T13" s="27"/>
    </row>
    <row r="14" spans="9:23" x14ac:dyDescent="0.25">
      <c r="I14" s="26"/>
      <c r="J14" s="26"/>
      <c r="K14" s="26"/>
      <c r="L14" s="27"/>
      <c r="M14" s="27"/>
      <c r="N14" s="27"/>
      <c r="O14" s="27"/>
      <c r="Q14" s="27"/>
      <c r="R14" s="26"/>
      <c r="S14" s="26"/>
      <c r="T14" s="26"/>
    </row>
    <row r="17" spans="9:20" x14ac:dyDescent="0.25">
      <c r="I17" s="150" t="s">
        <v>54</v>
      </c>
      <c r="J17" s="151"/>
      <c r="K17" s="151"/>
      <c r="L17" s="151"/>
      <c r="M17" s="151"/>
      <c r="N17" s="151"/>
      <c r="O17" s="151"/>
      <c r="P17" s="151"/>
      <c r="Q17" s="151"/>
      <c r="R17" s="151"/>
      <c r="S17" s="152"/>
      <c r="T17" s="153"/>
    </row>
    <row r="18" spans="9:20" x14ac:dyDescent="0.25">
      <c r="I18" s="28" t="str">
        <f>IF(I11="No data", "No data", IF(I11="NA","NA",IF(I11="%","%", SUM(I11:I11)/COUNT(I11:I11))))</f>
        <v>No data</v>
      </c>
      <c r="J18" s="28" t="str">
        <f>IF(J11="No data", "No data", IF(J11="NA","NA",IF(J11="%","%", SUM(J11:J11)/COUNT(J11:J11))))</f>
        <v>No data</v>
      </c>
      <c r="K18" s="28" t="str">
        <f>IF(K11="No data", "No data", IF(K11="NA","NA",IF(K11="%","%", SUM(K11:K11)/COUNT(K11:K11))))</f>
        <v>No data</v>
      </c>
      <c r="L18" s="28" t="str">
        <f>IF(L11="No data", "No data", IF(L11="NA","NA",IF(L11="%","%", SUM(L11:L11)/COUNT(L11:L11))))</f>
        <v>No data</v>
      </c>
      <c r="M18" s="28" t="str">
        <f>IF(M11="No data", "No data", IF(M11="NA","NA",IF(M11="%","%", SUM(M11:M11)/COUNT(M11:M11))))</f>
        <v>No data</v>
      </c>
      <c r="N18" s="28" t="str">
        <f>IF(N11="No data", "No data", IF(N11="NA","NA",IF(N11="%","%", SUM(N11:N12)/COUNT(N11:N12))))</f>
        <v>No data</v>
      </c>
      <c r="O18" s="28" t="str">
        <f>IF(O11="No data", "No data", IF(O11="NA","NA",IF(O11="%","%", SUM(O11:O11)/COUNT(O11:O11))))</f>
        <v>No data</v>
      </c>
      <c r="P18" s="28" t="str">
        <f>IF(P11="No data", "No data", IF(P11="NA","NA",IF(P11="%","%", SUM(P11:P13)/COUNT(P11:P13))))</f>
        <v>No data</v>
      </c>
      <c r="Q18" s="28" t="str">
        <f>IF(Q11="No data", "No data", IF(Q11="NA","NA",IF(Q11="%","%", SUM(Q11:Q11)/COUNT(Q11:Q11))))</f>
        <v>No data</v>
      </c>
      <c r="R18" s="28" t="str">
        <f>IF(R11="No data", "No data", IF(R11="NA","NA",IF(R11="%","%", SUM(R11:R12)/COUNT(R11:R12))))</f>
        <v>No data</v>
      </c>
      <c r="S18" s="28" t="str">
        <f>IF(S11="No data", "No data", IF(S11="NA","NA",IF(S11="%","%", SUM(S11:S11)/COUNT(S11:S11))))</f>
        <v>No data</v>
      </c>
      <c r="T18" s="28" t="str">
        <f>IF(T11="No data", "No data", IF(T11="NA","NA",IF(T11="%","%", SUM(T11:T11)/COUNT(T11:T11))))</f>
        <v>No data</v>
      </c>
    </row>
    <row r="19" spans="9:20" x14ac:dyDescent="0.25">
      <c r="L19" s="2"/>
      <c r="M19" s="2"/>
      <c r="N19" s="2"/>
      <c r="P19" s="2"/>
      <c r="Q19" s="2"/>
      <c r="R19" s="2"/>
      <c r="S19" s="2"/>
      <c r="T19" s="2"/>
    </row>
    <row r="20" spans="9:20" x14ac:dyDescent="0.25">
      <c r="I20" s="2"/>
      <c r="L20" s="2"/>
      <c r="M20" s="2"/>
      <c r="N20" s="2"/>
      <c r="O20" s="2"/>
      <c r="P20" s="2"/>
      <c r="Q20" s="2"/>
      <c r="R20" s="2"/>
      <c r="S20" s="2"/>
      <c r="T20" s="2"/>
    </row>
    <row r="21" spans="9:20" x14ac:dyDescent="0.25">
      <c r="I21" s="2"/>
      <c r="J21" s="2"/>
      <c r="L21" s="2"/>
      <c r="M21" s="2"/>
      <c r="N21" s="2"/>
      <c r="O21" s="2"/>
      <c r="Q21" s="2"/>
      <c r="R21" s="2"/>
      <c r="S21" s="2"/>
      <c r="T21" s="2"/>
    </row>
    <row r="22" spans="9:20" x14ac:dyDescent="0.25">
      <c r="O22" s="2"/>
    </row>
  </sheetData>
  <mergeCells count="5">
    <mergeCell ref="I1:R1"/>
    <mergeCell ref="I9:R9"/>
    <mergeCell ref="V2:V6"/>
    <mergeCell ref="W2:W6"/>
    <mergeCell ref="I17:T17"/>
  </mergeCells>
  <conditionalFormatting sqref="I18:J18 L18:T18">
    <cfRule type="cellIs" dxfId="39" priority="40" operator="between">
      <formula>100</formula>
      <formula>100</formula>
    </cfRule>
    <cfRule type="cellIs" priority="41" operator="between">
      <formula>100</formula>
      <formula>100</formula>
    </cfRule>
    <cfRule type="cellIs" dxfId="38" priority="42" operator="between">
      <formula>50</formula>
      <formula>99</formula>
    </cfRule>
    <cfRule type="cellIs" dxfId="37" priority="43" operator="between">
      <formula>0</formula>
      <formula>49</formula>
    </cfRule>
    <cfRule type="expression" dxfId="36" priority="49" stopIfTrue="1">
      <formula>$G$13="NA"</formula>
    </cfRule>
  </conditionalFormatting>
  <conditionalFormatting sqref="I18:J18 L18:T18">
    <cfRule type="expression" dxfId="35" priority="48" stopIfTrue="1">
      <formula>$G$13="%"</formula>
    </cfRule>
  </conditionalFormatting>
  <conditionalFormatting sqref="I18:J18 L18:T18">
    <cfRule type="expression" dxfId="34" priority="47" stopIfTrue="1">
      <formula>$G$13=""</formula>
    </cfRule>
  </conditionalFormatting>
  <conditionalFormatting sqref="I18:J18 L18:T18">
    <cfRule type="expression" dxfId="33" priority="61" stopIfTrue="1">
      <formula>(I18="")</formula>
    </cfRule>
    <cfRule type="expression" dxfId="32" priority="62" stopIfTrue="1">
      <formula>(I18="%")</formula>
    </cfRule>
    <cfRule type="expression" dxfId="31" priority="63" stopIfTrue="1">
      <formula>(I18="NA")</formula>
    </cfRule>
    <cfRule type="expression" dxfId="30" priority="64" stopIfTrue="1">
      <formula>(I18="No data")</formula>
    </cfRule>
    <cfRule type="cellIs" dxfId="29" priority="65" stopIfTrue="1" operator="greaterThanOrEqual">
      <formula>$V$8</formula>
    </cfRule>
    <cfRule type="cellIs" dxfId="28" priority="66" stopIfTrue="1" operator="lessThan">
      <formula>$V$9</formula>
    </cfRule>
    <cfRule type="cellIs" dxfId="27" priority="67" stopIfTrue="1" operator="between">
      <formula>$V$9</formula>
      <formula>$V$8</formula>
    </cfRule>
  </conditionalFormatting>
  <conditionalFormatting sqref="I18:J18 L18:T18">
    <cfRule type="cellIs" dxfId="26" priority="75" stopIfTrue="1" operator="between">
      <formula>$Q$8</formula>
      <formula>$Q$7</formula>
    </cfRule>
  </conditionalFormatting>
  <conditionalFormatting sqref="I18:T18">
    <cfRule type="expression" dxfId="25" priority="77" stopIfTrue="1">
      <formula>$G$13="No data"</formula>
    </cfRule>
    <cfRule type="cellIs" dxfId="24" priority="78" stopIfTrue="1" operator="equal">
      <formula>$Q$7</formula>
    </cfRule>
    <cfRule type="cellIs" dxfId="23" priority="79" stopIfTrue="1" operator="lessThan">
      <formula>$Q$8</formula>
    </cfRule>
  </conditionalFormatting>
  <conditionalFormatting sqref="P12:P13 I11:T11">
    <cfRule type="cellIs" dxfId="22" priority="46" operator="between">
      <formula>50</formula>
      <formula>99</formula>
    </cfRule>
  </conditionalFormatting>
  <conditionalFormatting sqref="P12:P13 I11:T11">
    <cfRule type="cellIs" dxfId="21" priority="45" operator="equal">
      <formula>100</formula>
    </cfRule>
  </conditionalFormatting>
  <conditionalFormatting sqref="P12:P13 I11:T11">
    <cfRule type="cellIs" dxfId="20" priority="44" operator="between">
      <formula>0</formula>
      <formula>49</formula>
    </cfRule>
  </conditionalFormatting>
  <conditionalFormatting sqref="K18">
    <cfRule type="cellIs" dxfId="19" priority="22" operator="between">
      <formula>100</formula>
      <formula>100</formula>
    </cfRule>
    <cfRule type="cellIs" priority="23" operator="between">
      <formula>100</formula>
      <formula>100</formula>
    </cfRule>
    <cfRule type="cellIs" dxfId="18" priority="24" operator="between">
      <formula>50</formula>
      <formula>99</formula>
    </cfRule>
    <cfRule type="cellIs" dxfId="17" priority="25" operator="between">
      <formula>0</formula>
      <formula>49</formula>
    </cfRule>
    <cfRule type="expression" dxfId="16" priority="28" stopIfTrue="1">
      <formula>$G$13="NA"</formula>
    </cfRule>
  </conditionalFormatting>
  <conditionalFormatting sqref="K18">
    <cfRule type="expression" dxfId="15" priority="27" stopIfTrue="1">
      <formula>$G$13="%"</formula>
    </cfRule>
  </conditionalFormatting>
  <conditionalFormatting sqref="K18">
    <cfRule type="expression" dxfId="14" priority="26" stopIfTrue="1">
      <formula>$G$13=""</formula>
    </cfRule>
  </conditionalFormatting>
  <conditionalFormatting sqref="K18">
    <cfRule type="expression" dxfId="13" priority="29" stopIfTrue="1">
      <formula>(K18="")</formula>
    </cfRule>
    <cfRule type="expression" dxfId="12" priority="30" stopIfTrue="1">
      <formula>(K18="%")</formula>
    </cfRule>
    <cfRule type="expression" dxfId="11" priority="31" stopIfTrue="1">
      <formula>(K18="NA")</formula>
    </cfRule>
    <cfRule type="expression" dxfId="10" priority="32" stopIfTrue="1">
      <formula>(K18="No data")</formula>
    </cfRule>
    <cfRule type="cellIs" dxfId="9" priority="33" stopIfTrue="1" operator="greaterThanOrEqual">
      <formula>$V$8</formula>
    </cfRule>
    <cfRule type="cellIs" dxfId="8" priority="34" stopIfTrue="1" operator="lessThan">
      <formula>$V$9</formula>
    </cfRule>
    <cfRule type="cellIs" dxfId="7" priority="35" stopIfTrue="1" operator="between">
      <formula>$V$9</formula>
      <formula>$V$8</formula>
    </cfRule>
  </conditionalFormatting>
  <conditionalFormatting sqref="K18">
    <cfRule type="cellIs" dxfId="6" priority="36" stopIfTrue="1" operator="between">
      <formula>$Q$8</formula>
      <formula>$Q$7</formula>
    </cfRule>
  </conditionalFormatting>
  <conditionalFormatting sqref="N12">
    <cfRule type="cellIs" dxfId="5" priority="6" operator="between">
      <formula>50</formula>
      <formula>99</formula>
    </cfRule>
  </conditionalFormatting>
  <conditionalFormatting sqref="N12">
    <cfRule type="cellIs" dxfId="4" priority="5" operator="equal">
      <formula>100</formula>
    </cfRule>
  </conditionalFormatting>
  <conditionalFormatting sqref="N12">
    <cfRule type="cellIs" dxfId="3" priority="4" operator="between">
      <formula>0</formula>
      <formula>49</formula>
    </cfRule>
  </conditionalFormatting>
  <conditionalFormatting sqref="R12">
    <cfRule type="cellIs" dxfId="2" priority="3" operator="between">
      <formula>50</formula>
      <formula>99</formula>
    </cfRule>
  </conditionalFormatting>
  <conditionalFormatting sqref="R12">
    <cfRule type="cellIs" dxfId="1" priority="2" operator="equal">
      <formula>100</formula>
    </cfRule>
  </conditionalFormatting>
  <conditionalFormatting sqref="R12">
    <cfRule type="cellIs" dxfId="0" priority="1" operator="between">
      <formula>0</formula>
      <formula>49</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0"/>
  <sheetViews>
    <sheetView workbookViewId="0">
      <selection activeCell="B3" sqref="B3"/>
    </sheetView>
  </sheetViews>
  <sheetFormatPr defaultRowHeight="15" x14ac:dyDescent="0.25"/>
  <cols>
    <col min="1" max="1" width="26.7109375" style="24" customWidth="1"/>
    <col min="2" max="2" width="122.140625" style="15" customWidth="1"/>
    <col min="3" max="3" width="22" style="24" customWidth="1"/>
    <col min="4" max="4" width="19.28515625" style="15" customWidth="1"/>
    <col min="5" max="16384" width="9.140625" style="15"/>
  </cols>
  <sheetData>
    <row r="1" spans="1:6" ht="18.75" x14ac:dyDescent="0.25">
      <c r="A1" s="39" t="s">
        <v>9</v>
      </c>
      <c r="B1" s="39"/>
      <c r="C1" s="23"/>
      <c r="D1" s="38"/>
    </row>
    <row r="2" spans="1:6" s="24" customFormat="1" ht="45" x14ac:dyDescent="0.25">
      <c r="A2" s="23" t="s">
        <v>64</v>
      </c>
      <c r="B2" s="23"/>
      <c r="C2" s="22" t="s">
        <v>65</v>
      </c>
      <c r="D2" s="23" t="s">
        <v>10</v>
      </c>
    </row>
    <row r="3" spans="1:6" ht="45" x14ac:dyDescent="0.25">
      <c r="A3" s="23">
        <v>1</v>
      </c>
      <c r="B3" s="46" t="s">
        <v>80</v>
      </c>
      <c r="C3" s="23">
        <v>5</v>
      </c>
      <c r="D3" s="22" t="s">
        <v>89</v>
      </c>
      <c r="F3" s="47"/>
    </row>
    <row r="4" spans="1:6" ht="45" x14ac:dyDescent="0.25">
      <c r="A4" s="23">
        <v>2</v>
      </c>
      <c r="B4" s="46" t="s">
        <v>81</v>
      </c>
      <c r="C4" s="23">
        <v>6</v>
      </c>
      <c r="D4" s="22" t="s">
        <v>89</v>
      </c>
      <c r="F4" s="48"/>
    </row>
    <row r="5" spans="1:6" s="24" customFormat="1" ht="105" x14ac:dyDescent="0.25">
      <c r="A5" s="23">
        <v>3</v>
      </c>
      <c r="B5" s="60" t="s">
        <v>90</v>
      </c>
      <c r="C5" s="22">
        <v>1</v>
      </c>
      <c r="D5" s="22" t="s">
        <v>89</v>
      </c>
    </row>
    <row r="6" spans="1:6" ht="60" x14ac:dyDescent="0.25">
      <c r="A6" s="23">
        <v>4</v>
      </c>
      <c r="B6" s="46" t="s">
        <v>77</v>
      </c>
      <c r="C6" s="23">
        <v>2</v>
      </c>
      <c r="D6" s="22"/>
    </row>
    <row r="7" spans="1:6" ht="105" x14ac:dyDescent="0.25">
      <c r="A7" s="23">
        <v>5</v>
      </c>
      <c r="B7" s="46" t="s">
        <v>78</v>
      </c>
      <c r="C7" s="23">
        <v>3</v>
      </c>
      <c r="D7" s="22" t="s">
        <v>89</v>
      </c>
      <c r="F7" s="47"/>
    </row>
    <row r="8" spans="1:6" ht="45" x14ac:dyDescent="0.25">
      <c r="A8" s="23">
        <v>6</v>
      </c>
      <c r="B8" s="46" t="s">
        <v>79</v>
      </c>
      <c r="C8" s="23">
        <v>4</v>
      </c>
      <c r="D8" s="22"/>
      <c r="F8" s="47"/>
    </row>
    <row r="9" spans="1:6" ht="45" x14ac:dyDescent="0.25">
      <c r="A9" s="23">
        <v>7</v>
      </c>
      <c r="B9" s="46" t="s">
        <v>82</v>
      </c>
      <c r="C9" s="23">
        <v>7</v>
      </c>
      <c r="D9" s="22"/>
    </row>
    <row r="10" spans="1:6" ht="120" x14ac:dyDescent="0.25">
      <c r="A10" s="23">
        <v>8</v>
      </c>
      <c r="B10" s="46" t="s">
        <v>83</v>
      </c>
      <c r="C10" s="23">
        <v>8</v>
      </c>
      <c r="D10" s="22" t="s">
        <v>89</v>
      </c>
    </row>
    <row r="11" spans="1:6" ht="45" x14ac:dyDescent="0.25">
      <c r="A11" s="23">
        <v>9</v>
      </c>
      <c r="B11" s="46" t="s">
        <v>84</v>
      </c>
      <c r="C11" s="23">
        <v>9</v>
      </c>
      <c r="D11" s="22"/>
    </row>
    <row r="12" spans="1:6" ht="75" x14ac:dyDescent="0.25">
      <c r="A12" s="23">
        <v>10</v>
      </c>
      <c r="B12" s="46" t="s">
        <v>85</v>
      </c>
      <c r="C12" s="23">
        <v>10</v>
      </c>
      <c r="D12" s="22"/>
      <c r="F12" s="50"/>
    </row>
    <row r="13" spans="1:6" ht="45" x14ac:dyDescent="0.25">
      <c r="A13" s="23">
        <v>11</v>
      </c>
      <c r="B13" s="46" t="s">
        <v>86</v>
      </c>
      <c r="C13" s="23">
        <v>11</v>
      </c>
      <c r="D13" s="22"/>
      <c r="F13" s="49"/>
    </row>
    <row r="14" spans="1:6" ht="60" x14ac:dyDescent="0.25">
      <c r="A14" s="23">
        <v>12</v>
      </c>
      <c r="B14" s="46" t="s">
        <v>87</v>
      </c>
      <c r="C14" s="23">
        <v>13</v>
      </c>
      <c r="D14" s="22"/>
      <c r="F14" s="42"/>
    </row>
    <row r="17" spans="2:4" x14ac:dyDescent="0.25">
      <c r="B17" s="41"/>
      <c r="D17" s="24"/>
    </row>
    <row r="18" spans="2:4" x14ac:dyDescent="0.25">
      <c r="B18" s="41"/>
      <c r="D18" s="24"/>
    </row>
    <row r="19" spans="2:4" x14ac:dyDescent="0.25">
      <c r="B19" s="43"/>
      <c r="D19" s="24"/>
    </row>
    <row r="20" spans="2:4" x14ac:dyDescent="0.25">
      <c r="B20" s="41"/>
      <c r="D20" s="24"/>
    </row>
    <row r="21" spans="2:4" x14ac:dyDescent="0.25">
      <c r="B21" s="43"/>
      <c r="D21" s="24"/>
    </row>
    <row r="22" spans="2:4" x14ac:dyDescent="0.25">
      <c r="B22" s="41"/>
      <c r="D22" s="24"/>
    </row>
    <row r="23" spans="2:4" x14ac:dyDescent="0.25">
      <c r="B23" s="44"/>
      <c r="D23" s="24"/>
    </row>
    <row r="24" spans="2:4" x14ac:dyDescent="0.25">
      <c r="B24" s="44"/>
      <c r="D24" s="24"/>
    </row>
    <row r="25" spans="2:4" x14ac:dyDescent="0.25">
      <c r="B25" s="44"/>
      <c r="D25" s="24"/>
    </row>
    <row r="26" spans="2:4" x14ac:dyDescent="0.25">
      <c r="B26" s="44"/>
    </row>
    <row r="27" spans="2:4" x14ac:dyDescent="0.25">
      <c r="B27" s="45"/>
    </row>
    <row r="28" spans="2:4" x14ac:dyDescent="0.25">
      <c r="B28" s="44"/>
    </row>
    <row r="29" spans="2:4" x14ac:dyDescent="0.25">
      <c r="B29" s="44"/>
    </row>
    <row r="30" spans="2:4" x14ac:dyDescent="0.25">
      <c r="B30" s="44"/>
    </row>
  </sheetData>
  <pageMargins left="0.70866141732283472" right="0.70866141732283472" top="0.74803149606299213" bottom="0.74803149606299213" header="0.31496062992125984" footer="0.31496062992125984"/>
  <pageSetup paperSize="9" scale="7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23"/>
  <sheetViews>
    <sheetView workbookViewId="0"/>
  </sheetViews>
  <sheetFormatPr defaultRowHeight="15" x14ac:dyDescent="0.25"/>
  <cols>
    <col min="1" max="1" width="31.85546875" bestFit="1" customWidth="1"/>
    <col min="3" max="3" width="33" bestFit="1" customWidth="1"/>
    <col min="5" max="5" width="41.7109375" bestFit="1" customWidth="1"/>
    <col min="9" max="9" width="74.7109375" bestFit="1" customWidth="1"/>
    <col min="11" max="11" width="64.42578125" bestFit="1" customWidth="1"/>
    <col min="13" max="13" width="64.42578125" bestFit="1" customWidth="1"/>
  </cols>
  <sheetData>
    <row r="1" spans="1:13" x14ac:dyDescent="0.25">
      <c r="A1" s="73" t="s">
        <v>137</v>
      </c>
    </row>
    <row r="3" spans="1:13" x14ac:dyDescent="0.25">
      <c r="A3" t="s">
        <v>110</v>
      </c>
      <c r="C3" t="s">
        <v>36</v>
      </c>
      <c r="E3" t="s">
        <v>11</v>
      </c>
      <c r="G3" t="s">
        <v>38</v>
      </c>
      <c r="I3" t="s">
        <v>111</v>
      </c>
      <c r="K3" t="s">
        <v>39</v>
      </c>
      <c r="M3" t="s">
        <v>41</v>
      </c>
    </row>
    <row r="4" spans="1:13" x14ac:dyDescent="0.25">
      <c r="A4" t="s">
        <v>112</v>
      </c>
      <c r="C4" t="s">
        <v>117</v>
      </c>
      <c r="E4" t="s">
        <v>13</v>
      </c>
      <c r="G4" t="s">
        <v>13</v>
      </c>
      <c r="I4" t="s">
        <v>13</v>
      </c>
      <c r="K4" t="s">
        <v>13</v>
      </c>
      <c r="M4" t="s">
        <v>13</v>
      </c>
    </row>
    <row r="5" spans="1:13" x14ac:dyDescent="0.25">
      <c r="A5" t="s">
        <v>14</v>
      </c>
      <c r="C5" t="s">
        <v>116</v>
      </c>
      <c r="E5" t="s">
        <v>15</v>
      </c>
      <c r="G5" t="s">
        <v>15</v>
      </c>
      <c r="I5" t="s">
        <v>15</v>
      </c>
      <c r="K5" t="s">
        <v>15</v>
      </c>
      <c r="M5" t="s">
        <v>15</v>
      </c>
    </row>
    <row r="6" spans="1:13" x14ac:dyDescent="0.25">
      <c r="E6" t="s">
        <v>118</v>
      </c>
      <c r="I6" t="s">
        <v>147</v>
      </c>
      <c r="K6" t="s">
        <v>150</v>
      </c>
      <c r="M6" t="s">
        <v>148</v>
      </c>
    </row>
    <row r="9" spans="1:13" x14ac:dyDescent="0.25">
      <c r="A9" t="s">
        <v>42</v>
      </c>
      <c r="C9" t="s">
        <v>113</v>
      </c>
      <c r="E9" t="s">
        <v>114</v>
      </c>
      <c r="G9" t="s">
        <v>115</v>
      </c>
    </row>
    <row r="10" spans="1:13" x14ac:dyDescent="0.25">
      <c r="A10" t="s">
        <v>13</v>
      </c>
      <c r="C10" t="s">
        <v>13</v>
      </c>
      <c r="E10" t="s">
        <v>13</v>
      </c>
      <c r="G10" t="s">
        <v>13</v>
      </c>
    </row>
    <row r="11" spans="1:13" x14ac:dyDescent="0.25">
      <c r="A11" t="s">
        <v>15</v>
      </c>
      <c r="C11" t="s">
        <v>15</v>
      </c>
      <c r="E11" t="s">
        <v>15</v>
      </c>
      <c r="G11" t="s">
        <v>15</v>
      </c>
    </row>
    <row r="12" spans="1:13" x14ac:dyDescent="0.25">
      <c r="A12" t="s">
        <v>120</v>
      </c>
      <c r="C12" t="s">
        <v>119</v>
      </c>
      <c r="E12" t="s">
        <v>149</v>
      </c>
      <c r="G12" t="s">
        <v>120</v>
      </c>
    </row>
    <row r="13" spans="1:13" x14ac:dyDescent="0.25">
      <c r="G13" t="s">
        <v>121</v>
      </c>
    </row>
    <row r="14" spans="1:13" x14ac:dyDescent="0.25">
      <c r="A14" t="s">
        <v>144</v>
      </c>
      <c r="C14" t="s">
        <v>145</v>
      </c>
    </row>
    <row r="15" spans="1:13" x14ac:dyDescent="0.25">
      <c r="A15" t="s">
        <v>13</v>
      </c>
      <c r="C15" t="s">
        <v>13</v>
      </c>
    </row>
    <row r="16" spans="1:13" x14ac:dyDescent="0.25">
      <c r="A16" t="s">
        <v>15</v>
      </c>
      <c r="C16" t="s">
        <v>15</v>
      </c>
    </row>
    <row r="17" spans="1:13" x14ac:dyDescent="0.25">
      <c r="A17" t="s">
        <v>122</v>
      </c>
      <c r="C17" t="s">
        <v>123</v>
      </c>
      <c r="J17" s="70"/>
      <c r="K17" s="71"/>
      <c r="L17" s="70"/>
      <c r="M17" s="70"/>
    </row>
    <row r="18" spans="1:13" x14ac:dyDescent="0.25">
      <c r="J18" s="70"/>
      <c r="K18" s="71"/>
      <c r="L18" s="70"/>
      <c r="M18" s="70"/>
    </row>
    <row r="19" spans="1:13" x14ac:dyDescent="0.25">
      <c r="J19" s="70"/>
      <c r="K19" s="71"/>
      <c r="L19" s="70"/>
      <c r="M19" s="70"/>
    </row>
    <row r="20" spans="1:13" x14ac:dyDescent="0.25">
      <c r="J20" s="70"/>
      <c r="K20" s="71"/>
      <c r="L20" s="70"/>
      <c r="M20" s="70"/>
    </row>
    <row r="21" spans="1:13" x14ac:dyDescent="0.25">
      <c r="J21" s="70"/>
      <c r="K21" s="71"/>
      <c r="L21" s="70"/>
      <c r="M21" s="70"/>
    </row>
    <row r="22" spans="1:13" x14ac:dyDescent="0.25">
      <c r="A22" s="72"/>
      <c r="C22" s="72"/>
      <c r="H22" s="73"/>
    </row>
    <row r="23" spans="1:13" x14ac:dyDescent="0.25">
      <c r="H23" s="7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workbookViewId="0">
      <selection activeCell="E2" sqref="E2"/>
    </sheetView>
  </sheetViews>
  <sheetFormatPr defaultRowHeight="15" x14ac:dyDescent="0.25"/>
  <cols>
    <col min="1" max="1" width="16.140625" bestFit="1" customWidth="1"/>
    <col min="3" max="3" width="18.7109375" customWidth="1"/>
    <col min="5" max="5" width="12.42578125" bestFit="1" customWidth="1"/>
    <col min="9" max="9" width="46.42578125" bestFit="1" customWidth="1"/>
    <col min="11" max="11" width="66.42578125" bestFit="1" customWidth="1"/>
    <col min="13" max="13" width="30.42578125" bestFit="1" customWidth="1"/>
  </cols>
  <sheetData>
    <row r="1" spans="1:13" x14ac:dyDescent="0.25">
      <c r="A1" t="s">
        <v>35</v>
      </c>
      <c r="C1" t="s">
        <v>36</v>
      </c>
      <c r="E1" t="s">
        <v>11</v>
      </c>
      <c r="G1" t="s">
        <v>38</v>
      </c>
      <c r="I1" t="s">
        <v>39</v>
      </c>
      <c r="K1" t="s">
        <v>41</v>
      </c>
      <c r="M1" t="s">
        <v>42</v>
      </c>
    </row>
    <row r="2" spans="1:13" x14ac:dyDescent="0.25">
      <c r="A2" t="s">
        <v>12</v>
      </c>
      <c r="C2" t="s">
        <v>13</v>
      </c>
      <c r="E2" s="21">
        <v>0</v>
      </c>
      <c r="G2" t="s">
        <v>13</v>
      </c>
      <c r="I2" t="s">
        <v>13</v>
      </c>
      <c r="K2" t="s">
        <v>13</v>
      </c>
      <c r="M2" t="s">
        <v>13</v>
      </c>
    </row>
    <row r="3" spans="1:13" x14ac:dyDescent="0.25">
      <c r="A3" t="s">
        <v>14</v>
      </c>
      <c r="C3" t="s">
        <v>15</v>
      </c>
      <c r="E3" s="36">
        <v>1</v>
      </c>
      <c r="G3" t="s">
        <v>15</v>
      </c>
      <c r="I3" t="s">
        <v>15</v>
      </c>
      <c r="K3" t="s">
        <v>15</v>
      </c>
      <c r="M3" t="s">
        <v>15</v>
      </c>
    </row>
    <row r="4" spans="1:13" x14ac:dyDescent="0.25">
      <c r="C4" t="s">
        <v>37</v>
      </c>
      <c r="E4" s="36">
        <v>2</v>
      </c>
      <c r="I4" t="s">
        <v>40</v>
      </c>
      <c r="K4" t="s">
        <v>59</v>
      </c>
      <c r="M4" t="s">
        <v>43</v>
      </c>
    </row>
    <row r="5" spans="1:13" x14ac:dyDescent="0.25">
      <c r="E5" s="36">
        <v>3</v>
      </c>
    </row>
    <row r="6" spans="1:13" x14ac:dyDescent="0.25">
      <c r="E6" s="37">
        <v>4</v>
      </c>
    </row>
    <row r="7" spans="1:13" x14ac:dyDescent="0.25">
      <c r="E7" s="21">
        <v>5</v>
      </c>
    </row>
    <row r="8" spans="1:13" x14ac:dyDescent="0.25">
      <c r="E8" s="21">
        <v>6</v>
      </c>
    </row>
    <row r="9" spans="1:13" x14ac:dyDescent="0.25">
      <c r="E9" s="21">
        <v>7</v>
      </c>
    </row>
    <row r="10" spans="1:13" x14ac:dyDescent="0.25">
      <c r="E10" s="21">
        <v>8</v>
      </c>
    </row>
    <row r="11" spans="1:13" x14ac:dyDescent="0.25">
      <c r="E11" s="21">
        <v>9</v>
      </c>
    </row>
    <row r="12" spans="1:13" x14ac:dyDescent="0.25">
      <c r="E12" s="35" t="s">
        <v>71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14</vt:i4>
      </vt:variant>
    </vt:vector>
  </HeadingPairs>
  <TitlesOfParts>
    <vt:vector size="21" baseType="lpstr">
      <vt:lpstr>Introduction</vt:lpstr>
      <vt:lpstr>Instructions</vt:lpstr>
      <vt:lpstr>Audit Tool</vt:lpstr>
      <vt:lpstr>Summary</vt:lpstr>
      <vt:lpstr>Recommendations</vt:lpstr>
      <vt:lpstr>Sheet7</vt:lpstr>
      <vt:lpstr>answer_sheet</vt:lpstr>
      <vt:lpstr>Sheet7!Answer1</vt:lpstr>
      <vt:lpstr>Answer1</vt:lpstr>
      <vt:lpstr>Answer10</vt:lpstr>
      <vt:lpstr>Answer11</vt:lpstr>
      <vt:lpstr>Answer12</vt:lpstr>
      <vt:lpstr>Sheet7!Answer2</vt:lpstr>
      <vt:lpstr>Sheet7!Answer3</vt:lpstr>
      <vt:lpstr>Answer3</vt:lpstr>
      <vt:lpstr>Answer4</vt:lpstr>
      <vt:lpstr>Answer5</vt:lpstr>
      <vt:lpstr>Answer6</vt:lpstr>
      <vt:lpstr>Answer7</vt:lpstr>
      <vt:lpstr>Answer8</vt:lpstr>
      <vt:lpstr>Answer9</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Protopapa</dc:creator>
  <cp:lastModifiedBy>Karen Protopapa</cp:lastModifiedBy>
  <cp:lastPrinted>2017-12-20T12:07:51Z</cp:lastPrinted>
  <dcterms:created xsi:type="dcterms:W3CDTF">2017-11-02T15:30:02Z</dcterms:created>
  <dcterms:modified xsi:type="dcterms:W3CDTF">2019-06-26T11:19:00Z</dcterms:modified>
</cp:coreProperties>
</file>